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Polní cesta Komu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Polní cesta Komu...'!$C$89:$K$335</definedName>
    <definedName name="_xlnm._FilterDatabase" localSheetId="2" hidden="1">'VON - Vedlejší a ostatní ...'!$C$81:$K$121</definedName>
    <definedName name="_xlnm.Print_Titles" localSheetId="0">'Rekapitulace stavby'!$52:$52</definedName>
    <definedName name="_xlnm.Print_Titles" localSheetId="1">'SO-101 - Polní cesta Komu...'!$89:$89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Polní cesta Komu...'!$C$4:$J$39,'SO-101 - Polní cesta Komu...'!$C$45:$J$71,'SO-101 - Polní cesta Komu...'!$C$77:$K$335</definedName>
    <definedName name="_xlnm.Print_Area" localSheetId="2">'VON - Vedlejší a ostatní ...'!$C$4:$J$39,'VON - Vedlejší a ostatní ...'!$C$45:$J$63,'VON - Vedlejší a ostatní ...'!$C$69:$K$121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9" i="3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76"/>
  <c r="E7"/>
  <c r="E72"/>
  <c r="J37" i="2"/>
  <c r="J36"/>
  <c r="AY55" i="1" s="1"/>
  <c r="J35" i="2"/>
  <c r="AX55" i="1" s="1"/>
  <c r="BI332" i="2"/>
  <c r="BH332"/>
  <c r="BG332"/>
  <c r="BF332"/>
  <c r="T332"/>
  <c r="T331" s="1"/>
  <c r="R332"/>
  <c r="R331" s="1"/>
  <c r="P332"/>
  <c r="P331" s="1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T311" s="1"/>
  <c r="R312"/>
  <c r="R311" s="1"/>
  <c r="P312"/>
  <c r="P311" s="1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6"/>
  <c r="BH256"/>
  <c r="BG256"/>
  <c r="BF256"/>
  <c r="T256"/>
  <c r="R256"/>
  <c r="P256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T200" s="1"/>
  <c r="R201"/>
  <c r="R200" s="1"/>
  <c r="P201"/>
  <c r="P200" s="1"/>
  <c r="BI196"/>
  <c r="BH196"/>
  <c r="BG196"/>
  <c r="BF196"/>
  <c r="T196"/>
  <c r="R196"/>
  <c r="P196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4"/>
  <c r="F54"/>
  <c r="F52"/>
  <c r="E50"/>
  <c r="J24"/>
  <c r="E24"/>
  <c r="J87" s="1"/>
  <c r="J23"/>
  <c r="J18"/>
  <c r="E18"/>
  <c r="F87" s="1"/>
  <c r="J17"/>
  <c r="J12"/>
  <c r="J84"/>
  <c r="E7"/>
  <c r="E80"/>
  <c r="L50" i="1"/>
  <c r="AM50"/>
  <c r="AM49"/>
  <c r="L49"/>
  <c r="AM47"/>
  <c r="L47"/>
  <c r="L45"/>
  <c r="L44"/>
  <c r="J207" i="2"/>
  <c r="J127"/>
  <c r="J262"/>
  <c r="J332"/>
  <c r="BK273"/>
  <c r="J112"/>
  <c r="J275"/>
  <c r="BK113" i="3"/>
  <c r="J85"/>
  <c r="BK212" i="2"/>
  <c r="BK317"/>
  <c r="J245"/>
  <c r="BK332"/>
  <c r="BK262"/>
  <c r="J160"/>
  <c r="J300"/>
  <c r="BK168"/>
  <c r="BK101" i="3"/>
  <c r="BK116"/>
  <c r="BK157" i="2"/>
  <c r="BK283"/>
  <c r="J152"/>
  <c r="BK300"/>
  <c r="BK226"/>
  <c r="AS54" i="1"/>
  <c r="J91" i="3"/>
  <c r="BK275" i="2"/>
  <c r="J93"/>
  <c r="J168"/>
  <c r="J317"/>
  <c r="J230"/>
  <c r="BK324"/>
  <c r="BK221"/>
  <c r="BK85" i="3"/>
  <c r="BK119"/>
  <c r="J283" i="2"/>
  <c r="J302"/>
  <c r="J136"/>
  <c r="BK306"/>
  <c r="J212"/>
  <c r="J306"/>
  <c r="J201"/>
  <c r="BK98" i="3"/>
  <c r="J110"/>
  <c r="BK172" i="2"/>
  <c r="J146"/>
  <c r="BK312"/>
  <c r="J177"/>
  <c r="J312"/>
  <c r="BK216"/>
  <c r="J88" i="3"/>
  <c r="BK292" i="2"/>
  <c r="BK132"/>
  <c r="J251"/>
  <c r="J103"/>
  <c r="J286"/>
  <c r="BK127"/>
  <c r="J196"/>
  <c r="J104" i="3"/>
  <c r="J113"/>
  <c r="BK152" i="2"/>
  <c r="BK235"/>
  <c r="BK98"/>
  <c r="BK256"/>
  <c r="BK117"/>
  <c r="J266"/>
  <c r="BK103"/>
  <c r="BK107" i="3"/>
  <c r="BK88"/>
  <c r="J295" i="2"/>
  <c r="BK160"/>
  <c r="J221"/>
  <c r="BK107"/>
  <c r="J190"/>
  <c r="J292"/>
  <c r="J157"/>
  <c r="BK110" i="3"/>
  <c r="J288" i="2"/>
  <c r="J141"/>
  <c r="BK281"/>
  <c r="J117"/>
  <c r="J235"/>
  <c r="BK93"/>
  <c r="BK230"/>
  <c r="J116" i="3"/>
  <c r="J101"/>
  <c r="BK279" i="2"/>
  <c r="J216"/>
  <c r="BK327"/>
  <c r="BK196"/>
  <c r="J269"/>
  <c r="BK146"/>
  <c r="BK91" i="3"/>
  <c r="BK245" i="2"/>
  <c r="J122"/>
  <c r="J185"/>
  <c r="J327"/>
  <c r="J172"/>
  <c r="J281"/>
  <c r="BK136"/>
  <c r="J95" i="3"/>
  <c r="BK269" i="2"/>
  <c r="J107"/>
  <c r="BK177"/>
  <c r="BK322"/>
  <c r="BK240"/>
  <c r="J164"/>
  <c r="J256"/>
  <c r="J132"/>
  <c r="J98" i="3"/>
  <c r="J273" i="2"/>
  <c r="BK112"/>
  <c r="BK190"/>
  <c r="BK295"/>
  <c r="BK207"/>
  <c r="J279"/>
  <c r="BK141"/>
  <c r="J119" i="3"/>
  <c r="J240" i="2"/>
  <c r="J322"/>
  <c r="J181"/>
  <c r="J324"/>
  <c r="BK251"/>
  <c r="BK185"/>
  <c r="J226"/>
  <c r="J98"/>
  <c r="BK104" i="3"/>
  <c r="BK286" i="2"/>
  <c r="BK181"/>
  <c r="BK266"/>
  <c r="BK122"/>
  <c r="BK288"/>
  <c r="BK201"/>
  <c r="BK302"/>
  <c r="BK164"/>
  <c r="J107" i="3"/>
  <c r="BK95"/>
  <c r="T92" i="2" l="1"/>
  <c r="BK189"/>
  <c r="J189" s="1"/>
  <c r="J62" s="1"/>
  <c r="BK206"/>
  <c r="J206" s="1"/>
  <c r="J64" s="1"/>
  <c r="P261"/>
  <c r="P268"/>
  <c r="R316"/>
  <c r="R315" s="1"/>
  <c r="BK84" i="3"/>
  <c r="BK94"/>
  <c r="J94" s="1"/>
  <c r="J62" s="1"/>
  <c r="R92" i="2"/>
  <c r="T189"/>
  <c r="T206"/>
  <c r="R261"/>
  <c r="T268"/>
  <c r="P316"/>
  <c r="P315" s="1"/>
  <c r="P84" i="3"/>
  <c r="P94"/>
  <c r="BK92" i="2"/>
  <c r="J92" s="1"/>
  <c r="J61" s="1"/>
  <c r="P189"/>
  <c r="R206"/>
  <c r="T261"/>
  <c r="BK268"/>
  <c r="J268"/>
  <c r="J66"/>
  <c r="T316"/>
  <c r="T315" s="1"/>
  <c r="T84" i="3"/>
  <c r="T94"/>
  <c r="P92" i="2"/>
  <c r="P91" s="1"/>
  <c r="R189"/>
  <c r="P206"/>
  <c r="BK261"/>
  <c r="J261"/>
  <c r="J65" s="1"/>
  <c r="R268"/>
  <c r="BK316"/>
  <c r="J316"/>
  <c r="J69" s="1"/>
  <c r="R84" i="3"/>
  <c r="R94"/>
  <c r="BK200" i="2"/>
  <c r="J200" s="1"/>
  <c r="J63" s="1"/>
  <c r="BK311"/>
  <c r="J311"/>
  <c r="J67" s="1"/>
  <c r="BK331"/>
  <c r="J331"/>
  <c r="J70"/>
  <c r="J55" i="3"/>
  <c r="F79"/>
  <c r="BE85"/>
  <c r="BE95"/>
  <c r="E48"/>
  <c r="BE88"/>
  <c r="BE91"/>
  <c r="BE101"/>
  <c r="BE104"/>
  <c r="BE107"/>
  <c r="BE116"/>
  <c r="BK315" i="2"/>
  <c r="J315" s="1"/>
  <c r="J68" s="1"/>
  <c r="J52" i="3"/>
  <c r="BE98"/>
  <c r="BE110"/>
  <c r="BE113"/>
  <c r="BE119"/>
  <c r="E48" i="2"/>
  <c r="F55"/>
  <c r="BE107"/>
  <c r="BE146"/>
  <c r="BE172"/>
  <c r="BE177"/>
  <c r="BE181"/>
  <c r="BE212"/>
  <c r="BE240"/>
  <c r="BE245"/>
  <c r="BE269"/>
  <c r="BE286"/>
  <c r="BE288"/>
  <c r="BE300"/>
  <c r="BE312"/>
  <c r="BE327"/>
  <c r="J52"/>
  <c r="J55"/>
  <c r="BE103"/>
  <c r="BE122"/>
  <c r="BE132"/>
  <c r="BE141"/>
  <c r="BE152"/>
  <c r="BE157"/>
  <c r="BE235"/>
  <c r="BE275"/>
  <c r="BE279"/>
  <c r="BE283"/>
  <c r="BE302"/>
  <c r="BE317"/>
  <c r="BE322"/>
  <c r="BE324"/>
  <c r="BE332"/>
  <c r="BE112"/>
  <c r="BE127"/>
  <c r="BE160"/>
  <c r="BE164"/>
  <c r="BE168"/>
  <c r="BE196"/>
  <c r="BE207"/>
  <c r="BE221"/>
  <c r="BE251"/>
  <c r="BE292"/>
  <c r="BE295"/>
  <c r="BE93"/>
  <c r="BE98"/>
  <c r="BE117"/>
  <c r="BE136"/>
  <c r="BE185"/>
  <c r="BE190"/>
  <c r="BE201"/>
  <c r="BE216"/>
  <c r="BE226"/>
  <c r="BE230"/>
  <c r="BE256"/>
  <c r="BE262"/>
  <c r="BE266"/>
  <c r="BE273"/>
  <c r="BE281"/>
  <c r="BE306"/>
  <c r="J34"/>
  <c r="AW55" i="1" s="1"/>
  <c r="F37" i="3"/>
  <c r="BD56" i="1" s="1"/>
  <c r="F34" i="3"/>
  <c r="BA56" i="1" s="1"/>
  <c r="F35" i="2"/>
  <c r="BB55" i="1" s="1"/>
  <c r="J34" i="3"/>
  <c r="AW56" i="1" s="1"/>
  <c r="F36" i="3"/>
  <c r="BC56" i="1" s="1"/>
  <c r="F36" i="2"/>
  <c r="BC55" i="1" s="1"/>
  <c r="F34" i="2"/>
  <c r="BA55" i="1" s="1"/>
  <c r="F37" i="2"/>
  <c r="BD55" i="1" s="1"/>
  <c r="F35" i="3"/>
  <c r="BB56" i="1" s="1"/>
  <c r="P90" i="2" l="1"/>
  <c r="AU55" i="1" s="1"/>
  <c r="T83" i="3"/>
  <c r="T82" s="1"/>
  <c r="R83"/>
  <c r="R82"/>
  <c r="P83"/>
  <c r="P82" s="1"/>
  <c r="AU56" i="1" s="1"/>
  <c r="R91" i="2"/>
  <c r="R90" s="1"/>
  <c r="BK83" i="3"/>
  <c r="J83" s="1"/>
  <c r="J60" s="1"/>
  <c r="T91" i="2"/>
  <c r="T90" s="1"/>
  <c r="J84" i="3"/>
  <c r="J61"/>
  <c r="BK91" i="2"/>
  <c r="J91" s="1"/>
  <c r="J60" s="1"/>
  <c r="BC54" i="1"/>
  <c r="W32" s="1"/>
  <c r="BD54"/>
  <c r="W33" s="1"/>
  <c r="BA54"/>
  <c r="W30" s="1"/>
  <c r="BB54"/>
  <c r="AX54" s="1"/>
  <c r="F33" i="3"/>
  <c r="AZ56" i="1" s="1"/>
  <c r="J33" i="3"/>
  <c r="AV56" i="1"/>
  <c r="AT56" s="1"/>
  <c r="J33" i="2"/>
  <c r="AV55" i="1" s="1"/>
  <c r="AT55" s="1"/>
  <c r="F33" i="2"/>
  <c r="AZ55" i="1" s="1"/>
  <c r="AU54" l="1"/>
  <c r="BK90" i="2"/>
  <c r="J90" s="1"/>
  <c r="BK82" i="3"/>
  <c r="J82" s="1"/>
  <c r="J30" s="1"/>
  <c r="AG56" i="1" s="1"/>
  <c r="AZ54"/>
  <c r="AV54" s="1"/>
  <c r="AK29" s="1"/>
  <c r="AY54"/>
  <c r="AW54"/>
  <c r="AK30" s="1"/>
  <c r="W31"/>
  <c r="J59" i="2" l="1"/>
  <c r="J30"/>
  <c r="AG55" i="1" s="1"/>
  <c r="AG54" s="1"/>
  <c r="AK26" s="1"/>
  <c r="AK35" s="1"/>
  <c r="J39" i="3"/>
  <c r="J59"/>
  <c r="J39" i="2"/>
  <c r="AN55" i="1"/>
  <c r="AN56"/>
  <c r="AT54"/>
  <c r="W29"/>
  <c r="AN54" l="1"/>
</calcChain>
</file>

<file path=xl/sharedStrings.xml><?xml version="1.0" encoding="utf-8"?>
<sst xmlns="http://schemas.openxmlformats.org/spreadsheetml/2006/main" count="3102" uniqueCount="763">
  <si>
    <t>Export Komplet</t>
  </si>
  <si>
    <t>VZ</t>
  </si>
  <si>
    <t>2.0</t>
  </si>
  <si>
    <t>ZAMOK</t>
  </si>
  <si>
    <t>False</t>
  </si>
  <si>
    <t>{141d752a-3a39-448a-97bb-22f56138d249}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</si>
  <si>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</si>
  <si>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</si>
  <si>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</si>
  <si>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</si>
  <si>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</si>
  <si>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</si>
  <si>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</si>
  <si>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</si>
  <si>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SYN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</si>
  <si>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</si>
  <si>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</si>
  <si>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Komunikační propojení k silnici I/34 - k.ú. Svitavy-předměstí</t>
  </si>
  <si>
    <t>KSO:</t>
  </si>
  <si>
    <t/>
  </si>
  <si>
    <t>CC-CZ:</t>
  </si>
  <si>
    <t>Místo:</t>
  </si>
  <si>
    <t xml:space="preserve"> </t>
  </si>
  <si>
    <t>Datum:</t>
  </si>
  <si>
    <t>20. 1. 2023</t>
  </si>
  <si>
    <t>Zadavatel:</t>
  </si>
  <si>
    <t>IČ:</t>
  </si>
  <si>
    <t>Město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</si>
  <si>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</si>
  <si>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</si>
  <si>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</si>
  <si>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</si>
  <si>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</si>
  <si>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</si>
  <si>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</si>
  <si>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</si>
  <si>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</si>
  <si>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</si>
  <si>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</si>
  <si>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</si>
  <si>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</si>
  <si>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</si>
  <si>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</si>
  <si>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</si>
  <si>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</si>
  <si>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</si>
  <si>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</si>
  <si>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</si>
  <si>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</si>
  <si>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</si>
  <si>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</si>
  <si>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</si>
  <si>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</si>
  <si>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</si>
  <si>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</si>
  <si>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</si>
  <si>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</si>
  <si>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</si>
  <si>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</si>
  <si>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</si>
  <si>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</si>
  <si>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</si>
  <si>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</si>
  <si>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</si>
  <si>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</si>
  <si>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</si>
  <si>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</si>
  <si>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</si>
  <si>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</si>
  <si>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</si>
  <si>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</si>
  <si>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</si>
  <si>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</si>
  <si>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</si>
  <si>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</si>
  <si>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</si>
  <si>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</si>
  <si>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Komunikační propojení k silnici I/34 - k.ú. Svitavy - předměstí</t>
  </si>
  <si>
    <t>STA</t>
  </si>
  <si>
    <t>1</t>
  </si>
  <si>
    <t>{176868d1-9ee6-4083-8bd3-f7235740ac48}</t>
  </si>
  <si>
    <t>822 2</t>
  </si>
  <si>
    <t>2</t>
  </si>
  <si>
    <t>VON</t>
  </si>
  <si>
    <t>Vedlejší a ostatní náklady</t>
  </si>
  <si>
    <t>{d861a0dd-3a09-4c90-afc5-0abb8dc89c44}</t>
  </si>
  <si>
    <t>KRYCÍ LIST SOUPISU PRACÍ</t>
  </si>
  <si>
    <t>Objekt:</t>
  </si>
  <si>
    <t>SO-101 - Polní cesta Komunikační propojení k silnici I/34 - k.ú. Svitavy - předměstí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</si>
  <si>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</si>
  <si>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</si>
  <si>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</si>
  <si>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</si>
  <si>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</si>
  <si>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</si>
  <si>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</si>
  <si>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</si>
  <si>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</si>
  <si>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</si>
  <si>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</si>
  <si>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</si>
  <si>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</si>
  <si>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</si>
  <si>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</si>
  <si>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</si>
  <si>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</si>
  <si>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</si>
  <si>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</si>
  <si>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</si>
  <si>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</si>
  <si>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</si>
  <si>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</si>
  <si>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</si>
  <si>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</si>
  <si>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</si>
  <si>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</si>
  <si>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</si>
  <si>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</si>
  <si>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</si>
  <si>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</si>
  <si>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</si>
  <si>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</si>
  <si>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119001421</t>
  </si>
  <si>
    <t>Dočasné zajištění kabelů a kabelových tratí ze 3 volně ložených kabelů</t>
  </si>
  <si>
    <t>m</t>
  </si>
  <si>
    <t>CS ÚRS 2023 01</t>
  </si>
  <si>
    <t>4</t>
  </si>
  <si>
    <t>2028966962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</si>
  <si>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</si>
  <si>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</si>
  <si>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Online PSC</t>
  </si>
  <si>
    <t>https://podminky.urs.cz/item/CS_URS_2023_01/119001421</t>
  </si>
  <si>
    <t>VV</t>
  </si>
  <si>
    <t>"křížení optického kabelu - viz. D.1.1.2.1. (chránička)" 10,0</t>
  </si>
  <si>
    <t>"křížení metalického kabelu - viz. D.1.1.2.1. (chránička)" 10,7</t>
  </si>
  <si>
    <t>121151113</t>
  </si>
  <si>
    <t>Sejmutí ornice plochy do 500 m2 tl vrstvy do 200 mm strojně</t>
  </si>
  <si>
    <t>m2</t>
  </si>
  <si>
    <t>-164338888</t>
  </si>
  <si>
    <t>Sejmutí ornice strojně při souvislé ploše přes 100 do 500 m2, tl. vrstvy do 200 mm</t>
  </si>
  <si>
    <t>https://podminky.urs.cz/item/CS_URS_2023_01/121151113</t>
  </si>
  <si>
    <t>P</t>
  </si>
  <si>
    <t>Poznámka k položce:_x000D_
V cenách jsou započteny i náklady na_x000D_
a) naložení sejmuté ornice na dopravní prostředek_x000D_
b) vodorovné přemístění na hromady v místě upotřebení nebo na dočasné či trvalé skládky na vzdálenost do 50 m a se složením.</t>
  </si>
  <si>
    <t>"viz. Tabulka kubatur D.1.1.2.4." 39,95/0,2</t>
  </si>
  <si>
    <t>3</t>
  </si>
  <si>
    <t>122252204</t>
  </si>
  <si>
    <t>Odkopávky a prokopávky nezapažené pro silnice a dálnice v hornině třídy těžitelnosti I objem do 500 m3 strojně</t>
  </si>
  <si>
    <t>m3</t>
  </si>
  <si>
    <t>-1960551348</t>
  </si>
  <si>
    <t>Odkopávky a prokopávky nezapažené pro silnice a dálnice strojně v hornině třídy těžitelnosti I přes 100 do 500 m3</t>
  </si>
  <si>
    <t>https://podminky.urs.cz/item/CS_URS_2023_01/122252204</t>
  </si>
  <si>
    <t>"navážka - viz. Tabulka kubatur D.1.1.2.4." 476,6</t>
  </si>
  <si>
    <t>132251102</t>
  </si>
  <si>
    <t>Hloubení rýh nezapažených š do 800 mm v hornině třídy těžitelnosti I skupiny 3 objem do 50 m3 strojně</t>
  </si>
  <si>
    <t>-356061266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</si>
  <si>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</si>
  <si>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</si>
  <si>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"drenáž - viz. Tabulka kubatur D.1.1.2.4." 57,0</t>
  </si>
  <si>
    <t>"zaústění drenáže do toku - viz. D.1.1.2.1." 3,0*0,8*1,0</t>
  </si>
  <si>
    <t>5</t>
  </si>
  <si>
    <t>132251251</t>
  </si>
  <si>
    <t>Hloubení rýh nezapažených š do 2000 mm v hornině třídy těžitelnosti I skupiny 3 objem do 20 m3 strojně</t>
  </si>
  <si>
    <t>-1713050631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</si>
  <si>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</si>
  <si>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</si>
  <si>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"křížení optického kabelu - viz. D.1.1.2.1. (chránička)" 10,0*1,1*1,0</t>
  </si>
  <si>
    <t>"křížení metalického kabelu - viz. D.1.1.2.1. (chránička)" 10,7*1,1*1,0</t>
  </si>
  <si>
    <t>6</t>
  </si>
  <si>
    <t>139001101</t>
  </si>
  <si>
    <t>Příplatek za ztížení vykopávky v blízkosti podzemního vedení</t>
  </si>
  <si>
    <t>1169114149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</si>
  <si>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</si>
  <si>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</si>
  <si>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"křížení optického kabelu - viz. D.1.1.2.1. (chránička)" 10,0*1,1*0,7</t>
  </si>
  <si>
    <t>"křížení metalického kabelu - viz. D.1.1.2.1. (chránička)" 10,7*1,1*0,7</t>
  </si>
  <si>
    <t>7</t>
  </si>
  <si>
    <t>162751117</t>
  </si>
  <si>
    <t>Vodorovné přemístění přes 9 000 do 10000 m výkopku/sypaniny z horniny třídy těžitelnosti I skupiny 1 až 3</t>
  </si>
  <si>
    <t>-1201616975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</si>
  <si>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</si>
  <si>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</si>
  <si>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"navážka" 476,6</t>
  </si>
  <si>
    <t>"přebytečná zemina" 59,4+22,8-12,8</t>
  </si>
  <si>
    <t>8</t>
  </si>
  <si>
    <t>162751119</t>
  </si>
  <si>
    <t>Příplatek k vodorovnému přemístění výkopku/sypaniny z horniny třídy těžitelnosti I skupiny 1 až 3 ZKD 1000 m přes 10000 m</t>
  </si>
  <si>
    <t>1786327722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</si>
  <si>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</si>
  <si>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</si>
  <si>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"navážka" 20*476,6</t>
  </si>
  <si>
    <t>"přebytečná zemina" 20*69,4</t>
  </si>
  <si>
    <t>9</t>
  </si>
  <si>
    <t>167151101</t>
  </si>
  <si>
    <t>Nakládání výkopku z hornin třídy těžitelnosti I skupiny 1 až 3 do 100 m3</t>
  </si>
  <si>
    <t>-2070041253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</si>
  <si>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</si>
  <si>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</si>
  <si>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"přebytečná zemina" 2,4+22,8-12,8</t>
  </si>
  <si>
    <t>10</t>
  </si>
  <si>
    <t>171201221</t>
  </si>
  <si>
    <t>Poplatek za uložení na skládce (skládkovné) zeminy a kamení kód odpadu 17 05 04</t>
  </si>
  <si>
    <t>t</t>
  </si>
  <si>
    <t>403986602</t>
  </si>
  <si>
    <t>Poplatek za uložení stavebního odpadu na skládce (skládkovné) zeminy a kamení zatříděného do Katalogu odpadů pod kódem 17 05 04</t>
  </si>
  <si>
    <t>https://podminky.urs.cz/item/CS_URS_2023_01/171201221</t>
  </si>
  <si>
    <t>"navážka" 476,6*1,8</t>
  </si>
  <si>
    <t>"přebytečná zemina" 69,4*1,8</t>
  </si>
  <si>
    <t>11</t>
  </si>
  <si>
    <t>171251201</t>
  </si>
  <si>
    <t>Uložení sypaniny na skládky nebo meziskládky</t>
  </si>
  <si>
    <t>-1831262489</t>
  </si>
  <si>
    <t>Uložení sypaniny na skládky nebo meziskládky bez hutnění s upravením uložené sypaniny do předepsaného tvaru</t>
  </si>
  <si>
    <t>https://podminky.urs.cz/item/CS_URS_2023_01/171251201</t>
  </si>
  <si>
    <t>"přebytečná zemina" 69,4</t>
  </si>
  <si>
    <t>12</t>
  </si>
  <si>
    <t>174151101</t>
  </si>
  <si>
    <t>Zásyp jam, šachet rýh nebo kolem objektů sypaninou se zhutněním</t>
  </si>
  <si>
    <t>-66277102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</si>
  <si>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</si>
  <si>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</si>
  <si>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"zaústění drenáže do toku" 3,0*0,8*0,6</t>
  </si>
  <si>
    <t>"křížení optického kabelu - viz. D.1.1.2.1. (chránička)" 10,0*1,1*0,5</t>
  </si>
  <si>
    <t>"křížení metalického kabelu - viz. D.1.1.2.1. (chránička)" 10,7*1,1*0,5</t>
  </si>
  <si>
    <t>13</t>
  </si>
  <si>
    <t>175111101</t>
  </si>
  <si>
    <t>Obsypání potrubí ručně sypaninou bez prohození, uloženou do 3 m</t>
  </si>
  <si>
    <t>535112016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</si>
  <si>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</si>
  <si>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</si>
  <si>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"křížení optického kabelu - viz. D.1.1.2.1. (chránička)" 10,0*1,1*0,4</t>
  </si>
  <si>
    <t>"křížení metalického kabelu - viz. D.1.1.2.1. (chránička)" 10,7*1,1*0,4</t>
  </si>
  <si>
    <t>14</t>
  </si>
  <si>
    <t>M</t>
  </si>
  <si>
    <t>58337302</t>
  </si>
  <si>
    <t>štěrkopísek frakce 0/16</t>
  </si>
  <si>
    <t>-1159965577</t>
  </si>
  <si>
    <t>9,1*1,67</t>
  </si>
  <si>
    <t>181351003</t>
  </si>
  <si>
    <t>Rozprostření ornice tl vrstvy do 200 mm pl do 100 m2 v rovině nebo ve svahu do 1:5 strojně</t>
  </si>
  <si>
    <t>1950317415</t>
  </si>
  <si>
    <t>Rozprostření a urovnání ornice v rovině nebo ve svahu sklonu do 1:5 strojně při souvislé ploše do 100 m2, tl. vrstvy do 200 mm</t>
  </si>
  <si>
    <t>https://podminky.urs.cz/item/CS_URS_2023_01/181351003</t>
  </si>
  <si>
    <t>"přebytečná ornice" (199,75*0,2-138,3*0,1)/0,1</t>
  </si>
  <si>
    <t>16</t>
  </si>
  <si>
    <t>181411123</t>
  </si>
  <si>
    <t>Založení lučního trávníku výsevem pl do 1000 m2 ve svahu přes 1:2 do 1:1</t>
  </si>
  <si>
    <t>260968012</t>
  </si>
  <si>
    <t>Založení trávníku na půdě předem připravené plochy do 1000 m2 výsevem včetně utažení lučního na svahu přes 1:2 do 1:1</t>
  </si>
  <si>
    <t>https://podminky.urs.cz/item/CS_URS_2023_01/181411123</t>
  </si>
  <si>
    <t>"viz. Tabulka kubatur D.1.1.2.4." 138,3</t>
  </si>
  <si>
    <t>17</t>
  </si>
  <si>
    <t>00572470</t>
  </si>
  <si>
    <t>osivo směs travní univerzál</t>
  </si>
  <si>
    <t>kg</t>
  </si>
  <si>
    <t>-993296723</t>
  </si>
  <si>
    <t>Poznámka k položce:_x000D_
20 g/m2</t>
  </si>
  <si>
    <t>138,3*0,02*1,03</t>
  </si>
  <si>
    <t>18</t>
  </si>
  <si>
    <t>181951112</t>
  </si>
  <si>
    <t>Úprava pláně v hornině třídy těžitelnosti I skupiny 1 až 3 se zhutněním strojně</t>
  </si>
  <si>
    <t>465911360</t>
  </si>
  <si>
    <t>Úprava pláně vyrovnáním výškových rozdílů strojně v hornině třídy těžitelnosti I, skupiny 1 až 3 se zhutněním</t>
  </si>
  <si>
    <t>https://podminky.urs.cz/item/CS_URS_2023_01/181951112</t>
  </si>
  <si>
    <t>"cesta - viz. Tabulka kubatur D.1.1.2.4." 1012,0</t>
  </si>
  <si>
    <t>"přípočty - viz. D.1.1.2.1." 27,35+145,52+156,29+4,94</t>
  </si>
  <si>
    <t>19</t>
  </si>
  <si>
    <t>182151111</t>
  </si>
  <si>
    <t>Svahování v zářezech v hornině třídy těžitelnosti I skupiny 1 až 3 strojně</t>
  </si>
  <si>
    <t>142592146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</si>
  <si>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</si>
  <si>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</si>
  <si>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Tabulka kubatur D.1.1.2.4." 12,9</t>
  </si>
  <si>
    <t>20</t>
  </si>
  <si>
    <t>182251101</t>
  </si>
  <si>
    <t>Svahování násypů strojně</t>
  </si>
  <si>
    <t>570215576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</si>
  <si>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</si>
  <si>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</si>
  <si>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"viz. Tabulka kubatur D.1.1.2.4." 132,0</t>
  </si>
  <si>
    <t>182351123</t>
  </si>
  <si>
    <t>Rozprostření ornice pl přes 100 do 500 m2 ve svahu přes 1:5 tl vrstvy do 200 mm strojně</t>
  </si>
  <si>
    <t>1951772629</t>
  </si>
  <si>
    <t>Rozprostření a urovnání ornice ve svahu sklonu přes 1:5 strojně při souvislé ploše přes 100 do 500 m2, tl. vrstvy do 200 mm</t>
  </si>
  <si>
    <t>https://podminky.urs.cz/item/CS_URS_2023_01/182351123</t>
  </si>
  <si>
    <t>Zakládání</t>
  </si>
  <si>
    <t>22</t>
  </si>
  <si>
    <t>211561111</t>
  </si>
  <si>
    <t>Výplň odvodňovacích žeber nebo trativodů kamenivem hrubým drceným frakce 4 až 16 mm</t>
  </si>
  <si>
    <t>-29706473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</si>
  <si>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</si>
  <si>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</si>
  <si>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>Poznámka k položce:_x000D_
- kamenivo fr. 8-16 mm</t>
  </si>
  <si>
    <t>"zaústění drenáže do toku - viz. D.1.1.2.1." 3,0*0,8*0,4</t>
  </si>
  <si>
    <t>23</t>
  </si>
  <si>
    <t>212755214</t>
  </si>
  <si>
    <t>Trativody z drenážních trubek plastových flexibilních D 100 mm bez lože</t>
  </si>
  <si>
    <t>-259884898</t>
  </si>
  <si>
    <t>Trativody bez lože z drenážních trubek plastových flexibilních D 100 mm</t>
  </si>
  <si>
    <t>https://podminky.urs.cz/item/CS_URS_2023_01/212755214</t>
  </si>
  <si>
    <t>"drenáž - viz. TZ D.1.1.1." 280,1</t>
  </si>
  <si>
    <t>Vodorovné konstrukce</t>
  </si>
  <si>
    <t>24</t>
  </si>
  <si>
    <t>451573111</t>
  </si>
  <si>
    <t>Lože pod potrubí otevřený výkop ze štěrkopísku</t>
  </si>
  <si>
    <t>1964258602</t>
  </si>
  <si>
    <t>Lože pod potrubí, stoky a drobné objekty v otevřeném výkopu z písku a štěrkopísku do 63 mm</t>
  </si>
  <si>
    <t>https://podminky.urs.cz/item/CS_URS_2023_01/451573111</t>
  </si>
  <si>
    <t>"křížení optického kabelu - viz. D.1.1.2.1. (chránička)" 10,0*1,1*0,1</t>
  </si>
  <si>
    <t>"křížení metalického kabelu - viz. D.1.1.2.1. (chránička)" 10,7*1,1*0,1</t>
  </si>
  <si>
    <t>Komunikace pozemní</t>
  </si>
  <si>
    <t>25</t>
  </si>
  <si>
    <t>561081121</t>
  </si>
  <si>
    <t>Zřízení podkladu ze zeminy upravené vápnem, cementem, směsnými pojivy tl přes 450 do 500 mm pl přes 1000 do 5000 m2</t>
  </si>
  <si>
    <t>-1093861089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</si>
  <si>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</si>
  <si>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https://podminky.urs.cz/item/CS_URS_2023_01/561081121</t>
  </si>
  <si>
    <t>"viz. vzorový řez D.1.1.2.1. (=ÚP)" 1012,0</t>
  </si>
  <si>
    <t>26</t>
  </si>
  <si>
    <t>58591002</t>
  </si>
  <si>
    <t>pojivo hydraulické pro stabilizaci zeminy 50% vápna</t>
  </si>
  <si>
    <t>-487771750</t>
  </si>
  <si>
    <t>Poznámka k položce:_x000D_
88,4 kg/m3</t>
  </si>
  <si>
    <t>"5% = 44,2 kg/m2" 1346,1*44,2*0,001</t>
  </si>
  <si>
    <t>27</t>
  </si>
  <si>
    <t>564851111</t>
  </si>
  <si>
    <t>Podklad ze štěrkodrtě ŠD plochy přes 100 m2 tl 150 mm</t>
  </si>
  <si>
    <t>-132114030</t>
  </si>
  <si>
    <t>Podklad ze štěrkodrti ŠD s rozprostřením a zhutněním plochy přes 100 m2, po zhutnění tl. 150 mm</t>
  </si>
  <si>
    <t>https://podminky.urs.cz/item/CS_URS_2023_01/564851111</t>
  </si>
  <si>
    <t>28</t>
  </si>
  <si>
    <t>564861111</t>
  </si>
  <si>
    <t>Podklad ze štěrkodrtě ŠD plochy přes 100 m2 tl 200 mm</t>
  </si>
  <si>
    <t>1315429467</t>
  </si>
  <si>
    <t>Podklad ze štěrkodrti ŠD s rozprostřením a zhutněním plochy přes 100 m2, po zhutnění tl. 200 mm</t>
  </si>
  <si>
    <t>https://podminky.urs.cz/item/CS_URS_2023_01/564861111</t>
  </si>
  <si>
    <t>29</t>
  </si>
  <si>
    <t>564871116</t>
  </si>
  <si>
    <t>Podklad ze štěrkodrtě ŠD plochy přes 100 m2 tl. 300 mm</t>
  </si>
  <si>
    <t>-633161959</t>
  </si>
  <si>
    <t>Podklad ze štěrkodrti ŠD s rozprostřením a zhutněním plochy přes 100 m2, po zhutnění tl. 300 mm</t>
  </si>
  <si>
    <t>https://podminky.urs.cz/item/CS_URS_2023_01/564871116</t>
  </si>
  <si>
    <t>"dosypání na ZÚ - viz. D.1.1.2.3. (řez č.2) + Tabulka kubatur D.1.1.2.4." 55,32/0,3</t>
  </si>
  <si>
    <t>30</t>
  </si>
  <si>
    <t>565165121</t>
  </si>
  <si>
    <t>Asfaltový beton vrstva podkladní ACP 16+ (obalované kamenivo OKS) tl 80 mm š přes 3 m</t>
  </si>
  <si>
    <t>-1811647840</t>
  </si>
  <si>
    <t>Asfaltový beton vrstva podkladní ACP 16+ (obalované kamenivo střednězrnné - OKS) s rozprostřením a zhutněním v pruhu šířky přes 3 m, po zhutnění tl. 80 mm</t>
  </si>
  <si>
    <t>https://podminky.urs.cz/item/CS_URS_2023_01/565165121</t>
  </si>
  <si>
    <t>"viz. Vzorový řez D.1.1.2.1." 271,49*3,24</t>
  </si>
  <si>
    <t>31</t>
  </si>
  <si>
    <t>569841111</t>
  </si>
  <si>
    <t>Zpevnění krajnic štěrkodrtí tl 120 mm</t>
  </si>
  <si>
    <t>677003943</t>
  </si>
  <si>
    <t>Zpevnění krajnic nebo komunikací pro pěší s rozprostřením a zhutněním, po zhutnění štěrkodrtí tl. 120 mm</t>
  </si>
  <si>
    <t>https://podminky.urs.cz/item/CS_URS_2023_01/569841111</t>
  </si>
  <si>
    <t>Poznámka k položce:_x000D_
- kamenivo fr. 0-32 mm</t>
  </si>
  <si>
    <t>"viz. Vzorový řez D.1.1.2.1." 271,49*0,5*2</t>
  </si>
  <si>
    <t>32</t>
  </si>
  <si>
    <t>573211112</t>
  </si>
  <si>
    <t>Postřik živičný spojovací z asfaltu v množství 0,70 kg/m2</t>
  </si>
  <si>
    <t>-2128863879</t>
  </si>
  <si>
    <t>Postřik spojovací PS bez posypu kamenivem z asfaltu silničního, v množství 0,70 kg/m2</t>
  </si>
  <si>
    <t>https://podminky.urs.cz/item/CS_URS_2023_01/573211112</t>
  </si>
  <si>
    <t>"viz. Vzorový řez D.1.1.2.1." 271,49*3,36</t>
  </si>
  <si>
    <t>33</t>
  </si>
  <si>
    <t>573231106</t>
  </si>
  <si>
    <t>Postřik živičný spojovací ze silniční emulze v množství 0,30 kg/m2</t>
  </si>
  <si>
    <t>-1277471212</t>
  </si>
  <si>
    <t>Postřik spojovací PS bez posypu kamenivem ze silniční emulze, v množství 0,30 kg/m2</t>
  </si>
  <si>
    <t>https://podminky.urs.cz/item/CS_URS_2023_01/573231106</t>
  </si>
  <si>
    <t>Poznámka k položce:_x000D_
- kationaktivní asfaltová emulze v množství zbytkového asfaltu 0,2 kg/m2</t>
  </si>
  <si>
    <t>"viz. Vzorový řez D.1.1.2.1." 271,49*3,12</t>
  </si>
  <si>
    <t>34</t>
  </si>
  <si>
    <t>577134221</t>
  </si>
  <si>
    <t>Asfaltový beton vrstva obrusná ACO 11 (ABS) tř. II tl 40 mm š přes 3 m z nemodifikovaného asfaltu</t>
  </si>
  <si>
    <t>1183910238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</si>
  <si>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</si>
  <si>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</si>
  <si>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>"viz. Vzorový řez D.1.1.2.1." 271,49*3,06</t>
  </si>
  <si>
    <t>35</t>
  </si>
  <si>
    <t>599142111</t>
  </si>
  <si>
    <t>Úprava zálivky dilatačních nebo pracovních spár v cementobetonovém krytu hl do 40 mm š přes 20 do 40 mm</t>
  </si>
  <si>
    <t>-761270019</t>
  </si>
  <si>
    <t>Úprava zálivky dilatačních nebo pracovních spár v cementobetonovém krytu, hloubky do 40 mm, šířky přes 20 do 40 mm</t>
  </si>
  <si>
    <t>https://podminky.urs.cz/item/CS_URS_2023_01/599142111</t>
  </si>
  <si>
    <t>"ZÚ - viz. D.1.1.2.1." 26,0</t>
  </si>
  <si>
    <t>"KÚ - viz. D.1.1.2.1." 4,0</t>
  </si>
  <si>
    <t>Trubní vedení</t>
  </si>
  <si>
    <t>36</t>
  </si>
  <si>
    <t>895641111</t>
  </si>
  <si>
    <t>Zřízení drenážní vyústě z betonových prefabrikátů dvoudílné</t>
  </si>
  <si>
    <t>kus</t>
  </si>
  <si>
    <t>1891665239</t>
  </si>
  <si>
    <t>Zřízení drenážní výustě typové z betonových prefabrikovaných dílců dvoudílné</t>
  </si>
  <si>
    <t>https://podminky.urs.cz/item/CS_URS_2023_01/895641111</t>
  </si>
  <si>
    <t>"viz. D.1.1.2.1." 1,0</t>
  </si>
  <si>
    <t>37</t>
  </si>
  <si>
    <t>59299014-R</t>
  </si>
  <si>
    <t>Drenážní výusť prefabrikovaná</t>
  </si>
  <si>
    <t>ks</t>
  </si>
  <si>
    <t>-619152449</t>
  </si>
  <si>
    <t>Ostatní konstrukce a práce, bourání</t>
  </si>
  <si>
    <t>38</t>
  </si>
  <si>
    <t>912211111</t>
  </si>
  <si>
    <t>Montáž směrového sloupku silničního plastového prosté uložení bez betonového základu</t>
  </si>
  <si>
    <t>1070927110</t>
  </si>
  <si>
    <t>Montáž směrového sloupku plastového s odrazkou prostým uložením bez betonového základu silničního</t>
  </si>
  <si>
    <t>https://podminky.urs.cz/item/CS_URS_2023_01/912211111</t>
  </si>
  <si>
    <t>"viz. D.1.1.2.1." 2,0</t>
  </si>
  <si>
    <t>39</t>
  </si>
  <si>
    <t>40445158</t>
  </si>
  <si>
    <t>sloupek směrový silniční plastový 1,2m</t>
  </si>
  <si>
    <t>237090455</t>
  </si>
  <si>
    <t>40</t>
  </si>
  <si>
    <t>914111111</t>
  </si>
  <si>
    <t>Montáž svislé dopravní značky do velikosti 1 m2 objímkami na sloupek nebo konzolu</t>
  </si>
  <si>
    <t>-355321485</t>
  </si>
  <si>
    <t>Montáž svislé dopravní značky základní velikosti do 1 m2 objímkami na sloupky nebo konzoly</t>
  </si>
  <si>
    <t>https://podminky.urs.cz/item/CS_URS_2023_01/914111111</t>
  </si>
  <si>
    <t>41</t>
  </si>
  <si>
    <t>40445615</t>
  </si>
  <si>
    <t>značky upravující přednost P6 700mm</t>
  </si>
  <si>
    <t>818930334</t>
  </si>
  <si>
    <t>42</t>
  </si>
  <si>
    <t>40445650</t>
  </si>
  <si>
    <t>dodatkové tabulky E7, E12, E13 500x300mm</t>
  </si>
  <si>
    <t>934589576</t>
  </si>
  <si>
    <t>43</t>
  </si>
  <si>
    <t>914511111</t>
  </si>
  <si>
    <t>Montáž sloupku dopravních značek délky do 3,5 m s betonovým základem</t>
  </si>
  <si>
    <t>-845492647</t>
  </si>
  <si>
    <t>Montáž sloupku dopravních značek délky do 3,5 m do betonového základu</t>
  </si>
  <si>
    <t>https://podminky.urs.cz/item/CS_URS_2023_01/914511111</t>
  </si>
  <si>
    <t>44</t>
  </si>
  <si>
    <t>40445225</t>
  </si>
  <si>
    <t>sloupek pro dopravní značku Zn D 60mm v 3,5m</t>
  </si>
  <si>
    <t>1683869397</t>
  </si>
  <si>
    <t>45</t>
  </si>
  <si>
    <t>915121111</t>
  </si>
  <si>
    <t>Vodorovné dopravní značení vodící čáry souvislé š 250 mm základní bílá barva</t>
  </si>
  <si>
    <t>895876310</t>
  </si>
  <si>
    <t>Vodorovné dopravní značení stříkané barvou vodící čára bílá šířky 250 mm souvislá základní</t>
  </si>
  <si>
    <t>https://podminky.urs.cz/item/CS_URS_2023_01/915121111</t>
  </si>
  <si>
    <t>46</t>
  </si>
  <si>
    <t>915611111</t>
  </si>
  <si>
    <t>Předznačení vodorovného liniového značení</t>
  </si>
  <si>
    <t>-337865577</t>
  </si>
  <si>
    <t>Předznačení pro vodorovné značení stříkané barvou nebo prováděné z nátěrových hmot liniové dělicí čáry, vodicí proužky</t>
  </si>
  <si>
    <t>https://podminky.urs.cz/item/CS_URS_2023_01/915611111</t>
  </si>
  <si>
    <t>47</t>
  </si>
  <si>
    <t>916131213</t>
  </si>
  <si>
    <t>Osazení silničního obrubníku betonového stojatého s boční opěrou do lože z betonu prostého</t>
  </si>
  <si>
    <t>-959095392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</si>
  <si>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</si>
  <si>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</si>
  <si>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"sjezd - viz. D.1.1.2.1." 5,13+9,0</t>
  </si>
  <si>
    <t>48</t>
  </si>
  <si>
    <t>59217031</t>
  </si>
  <si>
    <t>obrubník betonový silniční 1000x150x250mm</t>
  </si>
  <si>
    <t>754499109</t>
  </si>
  <si>
    <t>49</t>
  </si>
  <si>
    <t>916991121</t>
  </si>
  <si>
    <t>Lože pod obrubníky, krajníky nebo obruby z dlažebních kostek z betonu prostého</t>
  </si>
  <si>
    <t>-1809606988</t>
  </si>
  <si>
    <t>Lože pod obrubníky, krajníky nebo obruby z dlažebních kostek z betonu prostého</t>
  </si>
  <si>
    <t>https://podminky.urs.cz/item/CS_URS_2023_01/916991121</t>
  </si>
  <si>
    <t>"lože nad 10 cm" 40,13*0,45*0,05</t>
  </si>
  <si>
    <t>50</t>
  </si>
  <si>
    <t>919735111</t>
  </si>
  <si>
    <t>Řezání stávajícího živičného krytu hl do 50 mm</t>
  </si>
  <si>
    <t>1890600089</t>
  </si>
  <si>
    <t>Řezání stávajícího živičného krytu nebo podkladu hloubky do 50 mm</t>
  </si>
  <si>
    <t>https://podminky.urs.cz/item/CS_URS_2023_01/919735111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</si>
  <si>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</si>
  <si>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</si>
  <si>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</si>
  <si>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</si>
  <si>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</si>
  <si>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-1307313236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</si>
  <si>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</si>
  <si>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</si>
  <si>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Práce a dodávky M</t>
  </si>
  <si>
    <t>22-M</t>
  </si>
  <si>
    <t>Montáže technologických zařízení pro dopravní stavby</t>
  </si>
  <si>
    <t>52</t>
  </si>
  <si>
    <t>220260732</t>
  </si>
  <si>
    <t>Montáž kabelového žlabu PVC 40/60 nebo 60/60 mm</t>
  </si>
  <si>
    <t>64</t>
  </si>
  <si>
    <t>-1243235232</t>
  </si>
  <si>
    <t>Montáž žlabu kabelového z PVC včetně montáže na předem připravené upevňovací body, uzavření víka 40/60 nebo 60/60 mm</t>
  </si>
  <si>
    <t>https://podminky.urs.cz/item/CS_URS_2023_01/220260732</t>
  </si>
  <si>
    <t>53</t>
  </si>
  <si>
    <t>34575131</t>
  </si>
  <si>
    <t>žlab kabelový s víkem PVC (100x100)</t>
  </si>
  <si>
    <t>256</t>
  </si>
  <si>
    <t>-65410856</t>
  </si>
  <si>
    <t>54</t>
  </si>
  <si>
    <t>34575132</t>
  </si>
  <si>
    <t>spojka kabelového žlabu PVC (100x100)</t>
  </si>
  <si>
    <t>128</t>
  </si>
  <si>
    <t>737905001</t>
  </si>
  <si>
    <t>9+10</t>
  </si>
  <si>
    <t>55</t>
  </si>
  <si>
    <t>299999005-R</t>
  </si>
  <si>
    <t>Rezervní chránička PE DN 110 mm</t>
  </si>
  <si>
    <t>-1812438291</t>
  </si>
  <si>
    <t>Poznámka k položce:_x000D_
Rezervní chránička se zatahovacím lankem, na koncích zaslepena a opatřena minimarkery.</t>
  </si>
  <si>
    <t>"křížení metalického kabelu - viz. D.1.1.2.1." 10,7</t>
  </si>
  <si>
    <t>46-M</t>
  </si>
  <si>
    <t>Zemní práce při extr.mont.pracích</t>
  </si>
  <si>
    <t>56</t>
  </si>
  <si>
    <t>460671112</t>
  </si>
  <si>
    <t>Výstražná fólie pro krytí kabelů šířky 25 cm</t>
  </si>
  <si>
    <t>666474556</t>
  </si>
  <si>
    <t>Výstražná fólie z PVC pro krytí kabelů včetně vyrovnání povrchu rýhy, rozvinutí a uložení fólie šířky do 25 cm</t>
  </si>
  <si>
    <t>https://podminky.urs.cz/item/CS_URS_2023_01/460671112</t>
  </si>
  <si>
    <t>10+10,7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</si>
  <si>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</si>
  <si>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</si>
  <si>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</si>
  <si>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</si>
  <si>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</si>
  <si>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</si>
  <si>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</si>
  <si>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</si>
  <si>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</si>
  <si>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</si>
  <si>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</si>
  <si>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</si>
  <si>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</si>
  <si>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>Zřízení zařízení staveniště, jeho připojení na sítě, oplocení prostoru a jejich následné odstranění.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</si>
  <si>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</t>
  </si>
  <si>
    <t>031002002</t>
  </si>
  <si>
    <t>Dopravní značení na staveništi</t>
  </si>
  <si>
    <t>-1385081044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</si>
  <si>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stavby._x000D_
- na obou koncích</t>
  </si>
  <si>
    <t>031004000</t>
  </si>
  <si>
    <t>Práce v ochranném pásmu</t>
  </si>
  <si>
    <t>-1552201142</t>
  </si>
  <si>
    <t>Poznámka k položce:_x000D_
Práce v ochranném pásmu silnice I. tř. a vodního toku, chráněné ložiskové území.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</si>
  <si>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</si>
  <si>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</si>
  <si>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</si>
  <si>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</si>
  <si>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</si>
  <si>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dl. cesty 272 m</t>
  </si>
  <si>
    <t>090002000</t>
  </si>
  <si>
    <t xml:space="preserve">Zajištění ochrany a vytýčení podzemních inženýrských sítí </t>
  </si>
  <si>
    <t>569835739</t>
  </si>
  <si>
    <t>Poznámka k položce:_x000D_
Zajištění ochrany a vytýčení podzemních inženýrských sítí uvedených v projektové dokumentaci dle podmínek z dokladové části projektu (např. metalický kabel, optický kabel)
.</t>
  </si>
  <si>
    <t>091003000</t>
  </si>
  <si>
    <t>Geodetické práce po výstavbě vč. geometrického plánu</t>
  </si>
  <si>
    <t>-1902243394</t>
  </si>
  <si>
    <t xml:space="preserve">Geodetické práce po výstavbě vč. geometrického plánu </t>
  </si>
  <si>
    <t>Poznámka k položce:_x000D_
Geodetické zaměření skutečně provedeného díla vč. geometrických plánů pro kolaudační řízení, případné majetkové vypořádání a zápis díla do KN. 3x v grafické (tištěné) podobě a 1x v digitálním vyhotovení, GP v patřičných počtech pro zápis do KN.</t>
  </si>
  <si>
    <t>091204000</t>
  </si>
  <si>
    <t>Dokumentace skutečného provedení stavby</t>
  </si>
  <si>
    <t>-1309848591</t>
  </si>
  <si>
    <t>Poznámka k položce:_x000D_
Vypracování projektové dokumentace skutečného provedení díla 3x v grafické (tištěné) podobě a 1x v digitálním vyhotovení.</t>
  </si>
  <si>
    <t>091404000</t>
  </si>
  <si>
    <t>Zkoušky, atesty a revize podle ČSN a případných jiných právních nebo technických předpisů</t>
  </si>
  <si>
    <t>-109391706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</si>
  <si>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</si>
  <si>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091405000</t>
  </si>
  <si>
    <t xml:space="preserve">Náhrada porušených drenáží </t>
  </si>
  <si>
    <t>-566031659</t>
  </si>
  <si>
    <t>Náhrada porušených drenáží</t>
  </si>
  <si>
    <t xml:space="preserve">Poznámka k položce:_x000D_
V ceně je zahrnuto 7 m drenážní trubky vč. spojek, výkop, hutněný zásyp vytěženou zeminou, lože a obsyp štěrkopískem._x000D_
</t>
  </si>
  <si>
    <t>091406000</t>
  </si>
  <si>
    <t>Publicita projektu - informační tabule</t>
  </si>
  <si>
    <t>-275600505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</si>
  <si>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</si>
  <si>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091806000</t>
  </si>
  <si>
    <t>Zajištění všech nezbytných průzkumů nutných pro řádné provádění a dokončení díla</t>
  </si>
  <si>
    <t>392659149</t>
  </si>
  <si>
    <t xml:space="preserve">Poznámka k položce:_x000D_
- předběžný záchranný archeologický výzkum </t>
  </si>
  <si>
    <t>091806001</t>
  </si>
  <si>
    <t>Analýza všech druhů odpadů ukládaných na skládku</t>
  </si>
  <si>
    <t>2002401779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</si>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</sst>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9" TargetMode="External"/><Relationship Id="rId13" Type="http://schemas.openxmlformats.org/officeDocument/2006/relationships/hyperlink" Target="https://podminky.urs.cz/item/CS_URS_2023_01/175111101" TargetMode="External"/><Relationship Id="rId18" Type="http://schemas.openxmlformats.org/officeDocument/2006/relationships/hyperlink" Target="https://podminky.urs.cz/item/CS_URS_2023_01/182251101" TargetMode="External"/><Relationship Id="rId26" Type="http://schemas.openxmlformats.org/officeDocument/2006/relationships/hyperlink" Target="https://podminky.urs.cz/item/CS_URS_2023_01/564871116" TargetMode="External"/><Relationship Id="rId39" Type="http://schemas.openxmlformats.org/officeDocument/2006/relationships/hyperlink" Target="https://podminky.urs.cz/item/CS_URS_2023_01/916131213" TargetMode="External"/><Relationship Id="rId3" Type="http://schemas.openxmlformats.org/officeDocument/2006/relationships/hyperlink" Target="https://podminky.urs.cz/item/CS_URS_2023_01/122252204" TargetMode="External"/><Relationship Id="rId21" Type="http://schemas.openxmlformats.org/officeDocument/2006/relationships/hyperlink" Target="https://podminky.urs.cz/item/CS_URS_2023_01/212755214" TargetMode="External"/><Relationship Id="rId34" Type="http://schemas.openxmlformats.org/officeDocument/2006/relationships/hyperlink" Target="https://podminky.urs.cz/item/CS_URS_2023_01/912211111" TargetMode="External"/><Relationship Id="rId42" Type="http://schemas.openxmlformats.org/officeDocument/2006/relationships/hyperlink" Target="https://podminky.urs.cz/item/CS_URS_2023_01/998225111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174151101" TargetMode="External"/><Relationship Id="rId17" Type="http://schemas.openxmlformats.org/officeDocument/2006/relationships/hyperlink" Target="https://podminky.urs.cz/item/CS_URS_2023_01/182151111" TargetMode="External"/><Relationship Id="rId25" Type="http://schemas.openxmlformats.org/officeDocument/2006/relationships/hyperlink" Target="https://podminky.urs.cz/item/CS_URS_2023_01/564861111" TargetMode="External"/><Relationship Id="rId33" Type="http://schemas.openxmlformats.org/officeDocument/2006/relationships/hyperlink" Target="https://podminky.urs.cz/item/CS_URS_2023_01/895641111" TargetMode="External"/><Relationship Id="rId38" Type="http://schemas.openxmlformats.org/officeDocument/2006/relationships/hyperlink" Target="https://podminky.urs.cz/item/CS_URS_2023_01/915611111" TargetMode="External"/><Relationship Id="rId2" Type="http://schemas.openxmlformats.org/officeDocument/2006/relationships/hyperlink" Target="https://podminky.urs.cz/item/CS_URS_2023_01/121151113" TargetMode="External"/><Relationship Id="rId16" Type="http://schemas.openxmlformats.org/officeDocument/2006/relationships/hyperlink" Target="https://podminky.urs.cz/item/CS_URS_2023_01/181951112" TargetMode="External"/><Relationship Id="rId20" Type="http://schemas.openxmlformats.org/officeDocument/2006/relationships/hyperlink" Target="https://podminky.urs.cz/item/CS_URS_2023_01/211561111" TargetMode="External"/><Relationship Id="rId29" Type="http://schemas.openxmlformats.org/officeDocument/2006/relationships/hyperlink" Target="https://podminky.urs.cz/item/CS_URS_2023_01/573211112" TargetMode="External"/><Relationship Id="rId41" Type="http://schemas.openxmlformats.org/officeDocument/2006/relationships/hyperlink" Target="https://podminky.urs.cz/item/CS_URS_2023_01/919735111" TargetMode="External"/><Relationship Id="rId1" Type="http://schemas.openxmlformats.org/officeDocument/2006/relationships/hyperlink" Target="https://podminky.urs.cz/item/CS_URS_2023_01/119001421" TargetMode="External"/><Relationship Id="rId6" Type="http://schemas.openxmlformats.org/officeDocument/2006/relationships/hyperlink" Target="https://podminky.urs.cz/item/CS_URS_2023_01/139001101" TargetMode="External"/><Relationship Id="rId11" Type="http://schemas.openxmlformats.org/officeDocument/2006/relationships/hyperlink" Target="https://podminky.urs.cz/item/CS_URS_2023_01/171251201" TargetMode="External"/><Relationship Id="rId24" Type="http://schemas.openxmlformats.org/officeDocument/2006/relationships/hyperlink" Target="https://podminky.urs.cz/item/CS_URS_2023_01/564851111" TargetMode="External"/><Relationship Id="rId32" Type="http://schemas.openxmlformats.org/officeDocument/2006/relationships/hyperlink" Target="https://podminky.urs.cz/item/CS_URS_2023_01/599142111" TargetMode="External"/><Relationship Id="rId37" Type="http://schemas.openxmlformats.org/officeDocument/2006/relationships/hyperlink" Target="https://podminky.urs.cz/item/CS_URS_2023_01/915121111" TargetMode="External"/><Relationship Id="rId40" Type="http://schemas.openxmlformats.org/officeDocument/2006/relationships/hyperlink" Target="https://podminky.urs.cz/item/CS_URS_2023_01/916991121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132251251" TargetMode="External"/><Relationship Id="rId15" Type="http://schemas.openxmlformats.org/officeDocument/2006/relationships/hyperlink" Target="https://podminky.urs.cz/item/CS_URS_2023_01/181411123" TargetMode="External"/><Relationship Id="rId23" Type="http://schemas.openxmlformats.org/officeDocument/2006/relationships/hyperlink" Target="https://podminky.urs.cz/item/CS_URS_2023_01/561081121" TargetMode="External"/><Relationship Id="rId28" Type="http://schemas.openxmlformats.org/officeDocument/2006/relationships/hyperlink" Target="https://podminky.urs.cz/item/CS_URS_2023_01/569841111" TargetMode="External"/><Relationship Id="rId36" Type="http://schemas.openxmlformats.org/officeDocument/2006/relationships/hyperlink" Target="https://podminky.urs.cz/item/CS_URS_2023_01/914511111" TargetMode="External"/><Relationship Id="rId10" Type="http://schemas.openxmlformats.org/officeDocument/2006/relationships/hyperlink" Target="https://podminky.urs.cz/item/CS_URS_2023_01/171201221" TargetMode="External"/><Relationship Id="rId19" Type="http://schemas.openxmlformats.org/officeDocument/2006/relationships/hyperlink" Target="https://podminky.urs.cz/item/CS_URS_2023_01/182351123" TargetMode="External"/><Relationship Id="rId31" Type="http://schemas.openxmlformats.org/officeDocument/2006/relationships/hyperlink" Target="https://podminky.urs.cz/item/CS_URS_2023_01/577134221" TargetMode="External"/><Relationship Id="rId44" Type="http://schemas.openxmlformats.org/officeDocument/2006/relationships/hyperlink" Target="https://podminky.urs.cz/item/CS_URS_2023_01/460671112" TargetMode="External"/><Relationship Id="rId4" Type="http://schemas.openxmlformats.org/officeDocument/2006/relationships/hyperlink" Target="https://podminky.urs.cz/item/CS_URS_2023_01/132251102" TargetMode="External"/><Relationship Id="rId9" Type="http://schemas.openxmlformats.org/officeDocument/2006/relationships/hyperlink" Target="https://podminky.urs.cz/item/CS_URS_2023_01/167151101" TargetMode="External"/><Relationship Id="rId14" Type="http://schemas.openxmlformats.org/officeDocument/2006/relationships/hyperlink" Target="https://podminky.urs.cz/item/CS_URS_2023_01/181351003" TargetMode="External"/><Relationship Id="rId22" Type="http://schemas.openxmlformats.org/officeDocument/2006/relationships/hyperlink" Target="https://podminky.urs.cz/item/CS_URS_2023_01/451573111" TargetMode="External"/><Relationship Id="rId27" Type="http://schemas.openxmlformats.org/officeDocument/2006/relationships/hyperlink" Target="https://podminky.urs.cz/item/CS_URS_2023_01/565165121" TargetMode="External"/><Relationship Id="rId30" Type="http://schemas.openxmlformats.org/officeDocument/2006/relationships/hyperlink" Target="https://podminky.urs.cz/item/CS_URS_2023_01/573231106" TargetMode="External"/><Relationship Id="rId35" Type="http://schemas.openxmlformats.org/officeDocument/2006/relationships/hyperlink" Target="https://podminky.urs.cz/item/CS_URS_2023_01/914111111" TargetMode="External"/><Relationship Id="rId43" Type="http://schemas.openxmlformats.org/officeDocument/2006/relationships/hyperlink" Target="https://podminky.urs.cz/item/CS_URS_2023_01/22026073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topLeftCell="A4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1"/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5" t="s">
        <v>14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21"/>
      <c r="AQ5" s="21"/>
      <c r="AR5" s="19"/>
      <c r="BE5" s="30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7" t="s">
        <v>17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21"/>
      <c r="AQ6" s="21"/>
      <c r="AR6" s="19"/>
      <c r="BE6" s="30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3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3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3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3"/>
      <c r="BS13" s="16" t="s">
        <v>6</v>
      </c>
    </row>
    <row r="14" spans="1:74" ht="12.75">
      <c r="B14" s="20"/>
      <c r="C14" s="21"/>
      <c r="D14" s="21"/>
      <c r="E14" s="308" t="s">
        <v>30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3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3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3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3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3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3"/>
    </row>
    <row r="23" spans="1:71" s="1" customFormat="1" ht="47.25" customHeight="1">
      <c r="B23" s="20"/>
      <c r="C23" s="21"/>
      <c r="D23" s="21"/>
      <c r="E23" s="310" t="s">
        <v>36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21"/>
      <c r="AP23" s="21"/>
      <c r="AQ23" s="21"/>
      <c r="AR23" s="19"/>
      <c r="BE23" s="30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3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1">
        <f>ROUND(AG54,2)</f>
        <v>0</v>
      </c>
      <c r="AL26" s="312"/>
      <c r="AM26" s="312"/>
      <c r="AN26" s="312"/>
      <c r="AO26" s="312"/>
      <c r="AP26" s="35"/>
      <c r="AQ26" s="35"/>
      <c r="AR26" s="38"/>
      <c r="BE26" s="30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3" t="s">
        <v>38</v>
      </c>
      <c r="M28" s="313"/>
      <c r="N28" s="313"/>
      <c r="O28" s="313"/>
      <c r="P28" s="313"/>
      <c r="Q28" s="35"/>
      <c r="R28" s="35"/>
      <c r="S28" s="35"/>
      <c r="T28" s="35"/>
      <c r="U28" s="35"/>
      <c r="V28" s="35"/>
      <c r="W28" s="313" t="s">
        <v>39</v>
      </c>
      <c r="X28" s="313"/>
      <c r="Y28" s="313"/>
      <c r="Z28" s="313"/>
      <c r="AA28" s="313"/>
      <c r="AB28" s="313"/>
      <c r="AC28" s="313"/>
      <c r="AD28" s="313"/>
      <c r="AE28" s="313"/>
      <c r="AF28" s="35"/>
      <c r="AG28" s="35"/>
      <c r="AH28" s="35"/>
      <c r="AI28" s="35"/>
      <c r="AJ28" s="35"/>
      <c r="AK28" s="313" t="s">
        <v>40</v>
      </c>
      <c r="AL28" s="313"/>
      <c r="AM28" s="313"/>
      <c r="AN28" s="313"/>
      <c r="AO28" s="313"/>
      <c r="AP28" s="35"/>
      <c r="AQ28" s="35"/>
      <c r="AR28" s="38"/>
      <c r="BE28" s="303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6">
        <v>0.21</v>
      </c>
      <c r="M29" s="315"/>
      <c r="N29" s="315"/>
      <c r="O29" s="315"/>
      <c r="P29" s="315"/>
      <c r="Q29" s="40"/>
      <c r="R29" s="40"/>
      <c r="S29" s="40"/>
      <c r="T29" s="40"/>
      <c r="U29" s="40"/>
      <c r="V29" s="40"/>
      <c r="W29" s="314">
        <f>ROUND(AZ54, 2)</f>
        <v>0</v>
      </c>
      <c r="X29" s="315"/>
      <c r="Y29" s="315"/>
      <c r="Z29" s="315"/>
      <c r="AA29" s="315"/>
      <c r="AB29" s="315"/>
      <c r="AC29" s="315"/>
      <c r="AD29" s="315"/>
      <c r="AE29" s="315"/>
      <c r="AF29" s="40"/>
      <c r="AG29" s="40"/>
      <c r="AH29" s="40"/>
      <c r="AI29" s="40"/>
      <c r="AJ29" s="40"/>
      <c r="AK29" s="314">
        <f>ROUND(AV54, 2)</f>
        <v>0</v>
      </c>
      <c r="AL29" s="315"/>
      <c r="AM29" s="315"/>
      <c r="AN29" s="315"/>
      <c r="AO29" s="315"/>
      <c r="AP29" s="40"/>
      <c r="AQ29" s="40"/>
      <c r="AR29" s="41"/>
      <c r="BE29" s="304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6">
        <v>0.15</v>
      </c>
      <c r="M30" s="315"/>
      <c r="N30" s="315"/>
      <c r="O30" s="315"/>
      <c r="P30" s="315"/>
      <c r="Q30" s="40"/>
      <c r="R30" s="40"/>
      <c r="S30" s="40"/>
      <c r="T30" s="40"/>
      <c r="U30" s="40"/>
      <c r="V30" s="40"/>
      <c r="W30" s="314">
        <f>ROUND(BA54, 2)</f>
        <v>0</v>
      </c>
      <c r="X30" s="315"/>
      <c r="Y30" s="315"/>
      <c r="Z30" s="315"/>
      <c r="AA30" s="315"/>
      <c r="AB30" s="315"/>
      <c r="AC30" s="315"/>
      <c r="AD30" s="315"/>
      <c r="AE30" s="315"/>
      <c r="AF30" s="40"/>
      <c r="AG30" s="40"/>
      <c r="AH30" s="40"/>
      <c r="AI30" s="40"/>
      <c r="AJ30" s="40"/>
      <c r="AK30" s="314">
        <f>ROUND(AW54, 2)</f>
        <v>0</v>
      </c>
      <c r="AL30" s="315"/>
      <c r="AM30" s="315"/>
      <c r="AN30" s="315"/>
      <c r="AO30" s="315"/>
      <c r="AP30" s="40"/>
      <c r="AQ30" s="40"/>
      <c r="AR30" s="41"/>
      <c r="BE30" s="304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6">
        <v>0.21</v>
      </c>
      <c r="M31" s="315"/>
      <c r="N31" s="315"/>
      <c r="O31" s="315"/>
      <c r="P31" s="315"/>
      <c r="Q31" s="40"/>
      <c r="R31" s="40"/>
      <c r="S31" s="40"/>
      <c r="T31" s="40"/>
      <c r="U31" s="40"/>
      <c r="V31" s="40"/>
      <c r="W31" s="314">
        <f>ROUND(BB54, 2)</f>
        <v>0</v>
      </c>
      <c r="X31" s="315"/>
      <c r="Y31" s="315"/>
      <c r="Z31" s="315"/>
      <c r="AA31" s="315"/>
      <c r="AB31" s="315"/>
      <c r="AC31" s="315"/>
      <c r="AD31" s="315"/>
      <c r="AE31" s="315"/>
      <c r="AF31" s="40"/>
      <c r="AG31" s="40"/>
      <c r="AH31" s="40"/>
      <c r="AI31" s="40"/>
      <c r="AJ31" s="40"/>
      <c r="AK31" s="314">
        <v>0</v>
      </c>
      <c r="AL31" s="315"/>
      <c r="AM31" s="315"/>
      <c r="AN31" s="315"/>
      <c r="AO31" s="315"/>
      <c r="AP31" s="40"/>
      <c r="AQ31" s="40"/>
      <c r="AR31" s="41"/>
      <c r="BE31" s="304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6">
        <v>0.15</v>
      </c>
      <c r="M32" s="315"/>
      <c r="N32" s="315"/>
      <c r="O32" s="315"/>
      <c r="P32" s="315"/>
      <c r="Q32" s="40"/>
      <c r="R32" s="40"/>
      <c r="S32" s="40"/>
      <c r="T32" s="40"/>
      <c r="U32" s="40"/>
      <c r="V32" s="40"/>
      <c r="W32" s="314">
        <f>ROUND(BC54, 2)</f>
        <v>0</v>
      </c>
      <c r="X32" s="315"/>
      <c r="Y32" s="315"/>
      <c r="Z32" s="315"/>
      <c r="AA32" s="315"/>
      <c r="AB32" s="315"/>
      <c r="AC32" s="315"/>
      <c r="AD32" s="315"/>
      <c r="AE32" s="315"/>
      <c r="AF32" s="40"/>
      <c r="AG32" s="40"/>
      <c r="AH32" s="40"/>
      <c r="AI32" s="40"/>
      <c r="AJ32" s="40"/>
      <c r="AK32" s="314">
        <v>0</v>
      </c>
      <c r="AL32" s="315"/>
      <c r="AM32" s="315"/>
      <c r="AN32" s="315"/>
      <c r="AO32" s="315"/>
      <c r="AP32" s="40"/>
      <c r="AQ32" s="40"/>
      <c r="AR32" s="41"/>
      <c r="BE32" s="304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6">
        <v>0</v>
      </c>
      <c r="M33" s="315"/>
      <c r="N33" s="315"/>
      <c r="O33" s="315"/>
      <c r="P33" s="315"/>
      <c r="Q33" s="40"/>
      <c r="R33" s="40"/>
      <c r="S33" s="40"/>
      <c r="T33" s="40"/>
      <c r="U33" s="40"/>
      <c r="V33" s="40"/>
      <c r="W33" s="314">
        <f>ROUND(BD54, 2)</f>
        <v>0</v>
      </c>
      <c r="X33" s="315"/>
      <c r="Y33" s="315"/>
      <c r="Z33" s="315"/>
      <c r="AA33" s="315"/>
      <c r="AB33" s="315"/>
      <c r="AC33" s="315"/>
      <c r="AD33" s="315"/>
      <c r="AE33" s="315"/>
      <c r="AF33" s="40"/>
      <c r="AG33" s="40"/>
      <c r="AH33" s="40"/>
      <c r="AI33" s="40"/>
      <c r="AJ33" s="40"/>
      <c r="AK33" s="314">
        <v>0</v>
      </c>
      <c r="AL33" s="315"/>
      <c r="AM33" s="315"/>
      <c r="AN33" s="315"/>
      <c r="AO33" s="315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7" t="s">
        <v>49</v>
      </c>
      <c r="Y35" s="318"/>
      <c r="Z35" s="318"/>
      <c r="AA35" s="318"/>
      <c r="AB35" s="318"/>
      <c r="AC35" s="44"/>
      <c r="AD35" s="44"/>
      <c r="AE35" s="44"/>
      <c r="AF35" s="44"/>
      <c r="AG35" s="44"/>
      <c r="AH35" s="44"/>
      <c r="AI35" s="44"/>
      <c r="AJ35" s="44"/>
      <c r="AK35" s="319">
        <f>SUM(AK26:AK33)</f>
        <v>0</v>
      </c>
      <c r="AL35" s="318"/>
      <c r="AM35" s="318"/>
      <c r="AN35" s="318"/>
      <c r="AO35" s="32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SYN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1" t="str">
        <f>K6</f>
        <v>Polní cesta Komunikační propojení k silnici I/34 - k.ú. Svitavy-předměstí</v>
      </c>
      <c r="M45" s="322"/>
      <c r="N45" s="322"/>
      <c r="O45" s="322"/>
      <c r="P45" s="322"/>
      <c r="Q45" s="322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322"/>
      <c r="AJ45" s="322"/>
      <c r="AK45" s="322"/>
      <c r="AL45" s="322"/>
      <c r="AM45" s="322"/>
      <c r="AN45" s="322"/>
      <c r="AO45" s="322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3" t="str">
        <f>IF(AN8= "","",AN8)</f>
        <v>20. 1. 2023</v>
      </c>
      <c r="AN47" s="323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4" t="str">
        <f>IF(E17="","",E17)</f>
        <v>Agroprojekce Litomyšl, s.r.o.</v>
      </c>
      <c r="AN49" s="325"/>
      <c r="AO49" s="325"/>
      <c r="AP49" s="325"/>
      <c r="AQ49" s="35"/>
      <c r="AR49" s="38"/>
      <c r="AS49" s="326" t="s">
        <v>51</v>
      </c>
      <c r="AT49" s="327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4" t="str">
        <f>IF(E20="","",E20)</f>
        <v xml:space="preserve"> </v>
      </c>
      <c r="AN50" s="325"/>
      <c r="AO50" s="325"/>
      <c r="AP50" s="325"/>
      <c r="AQ50" s="35"/>
      <c r="AR50" s="38"/>
      <c r="AS50" s="328"/>
      <c r="AT50" s="329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0"/>
      <c r="AT51" s="331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32" t="s">
        <v>52</v>
      </c>
      <c r="D52" s="333"/>
      <c r="E52" s="333"/>
      <c r="F52" s="333"/>
      <c r="G52" s="333"/>
      <c r="H52" s="65"/>
      <c r="I52" s="334" t="s">
        <v>53</v>
      </c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  <c r="AF52" s="333"/>
      <c r="AG52" s="335" t="s">
        <v>54</v>
      </c>
      <c r="AH52" s="333"/>
      <c r="AI52" s="333"/>
      <c r="AJ52" s="333"/>
      <c r="AK52" s="333"/>
      <c r="AL52" s="333"/>
      <c r="AM52" s="333"/>
      <c r="AN52" s="334" t="s">
        <v>55</v>
      </c>
      <c r="AO52" s="333"/>
      <c r="AP52" s="333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9">
        <f>ROUND(SUM(AG55:AG56),2)</f>
        <v>0</v>
      </c>
      <c r="AH54" s="339"/>
      <c r="AI54" s="339"/>
      <c r="AJ54" s="339"/>
      <c r="AK54" s="339"/>
      <c r="AL54" s="339"/>
      <c r="AM54" s="339"/>
      <c r="AN54" s="340">
        <f>SUM(AG54,AT54)</f>
        <v>0</v>
      </c>
      <c r="AO54" s="340"/>
      <c r="AP54" s="340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31.5" customHeight="1">
      <c r="A55" s="85" t="s">
        <v>75</v>
      </c>
      <c r="B55" s="86"/>
      <c r="C55" s="87"/>
      <c r="D55" s="338" t="s">
        <v>76</v>
      </c>
      <c r="E55" s="338"/>
      <c r="F55" s="338"/>
      <c r="G55" s="338"/>
      <c r="H55" s="338"/>
      <c r="I55" s="88"/>
      <c r="J55" s="338" t="s">
        <v>77</v>
      </c>
      <c r="K55" s="338"/>
      <c r="L55" s="338"/>
      <c r="M55" s="338"/>
      <c r="N55" s="338"/>
      <c r="O55" s="338"/>
      <c r="P55" s="338"/>
      <c r="Q55" s="338"/>
      <c r="R55" s="338"/>
      <c r="S55" s="338"/>
      <c r="T55" s="338"/>
      <c r="U55" s="338"/>
      <c r="V55" s="338"/>
      <c r="W55" s="338"/>
      <c r="X55" s="338"/>
      <c r="Y55" s="338"/>
      <c r="Z55" s="338"/>
      <c r="AA55" s="338"/>
      <c r="AB55" s="338"/>
      <c r="AC55" s="338"/>
      <c r="AD55" s="338"/>
      <c r="AE55" s="338"/>
      <c r="AF55" s="338"/>
      <c r="AG55" s="336">
        <f>'SO-101 - Polní cesta Komu...'!J30</f>
        <v>0</v>
      </c>
      <c r="AH55" s="337"/>
      <c r="AI55" s="337"/>
      <c r="AJ55" s="337"/>
      <c r="AK55" s="337"/>
      <c r="AL55" s="337"/>
      <c r="AM55" s="337"/>
      <c r="AN55" s="336">
        <f>SUM(AG55,AT55)</f>
        <v>0</v>
      </c>
      <c r="AO55" s="337"/>
      <c r="AP55" s="337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Polní cesta Komu...'!P90</f>
        <v>0</v>
      </c>
      <c r="AV55" s="92">
        <f>'SO-101 - Polní cesta Komu...'!J33</f>
        <v>0</v>
      </c>
      <c r="AW55" s="92">
        <f>'SO-101 - Polní cesta Komu...'!J34</f>
        <v>0</v>
      </c>
      <c r="AX55" s="92">
        <f>'SO-101 - Polní cesta Komu...'!J35</f>
        <v>0</v>
      </c>
      <c r="AY55" s="92">
        <f>'SO-101 - Polní cesta Komu...'!J36</f>
        <v>0</v>
      </c>
      <c r="AZ55" s="92">
        <f>'SO-101 - Polní cesta Komu...'!F33</f>
        <v>0</v>
      </c>
      <c r="BA55" s="92">
        <f>'SO-101 - Polní cesta Komu...'!F34</f>
        <v>0</v>
      </c>
      <c r="BB55" s="92">
        <f>'SO-101 - Polní cesta Komu...'!F35</f>
        <v>0</v>
      </c>
      <c r="BC55" s="92">
        <f>'SO-101 - Polní cesta Komu...'!F36</f>
        <v>0</v>
      </c>
      <c r="BD55" s="94">
        <f>'SO-101 - Polní cesta Komu...'!F37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8" t="s">
        <v>83</v>
      </c>
      <c r="E56" s="338"/>
      <c r="F56" s="338"/>
      <c r="G56" s="338"/>
      <c r="H56" s="338"/>
      <c r="I56" s="88"/>
      <c r="J56" s="338" t="s">
        <v>84</v>
      </c>
      <c r="K56" s="338"/>
      <c r="L56" s="338"/>
      <c r="M56" s="338"/>
      <c r="N56" s="338"/>
      <c r="O56" s="338"/>
      <c r="P56" s="338"/>
      <c r="Q56" s="338"/>
      <c r="R56" s="338"/>
      <c r="S56" s="338"/>
      <c r="T56" s="338"/>
      <c r="U56" s="338"/>
      <c r="V56" s="338"/>
      <c r="W56" s="338"/>
      <c r="X56" s="338"/>
      <c r="Y56" s="338"/>
      <c r="Z56" s="338"/>
      <c r="AA56" s="338"/>
      <c r="AB56" s="338"/>
      <c r="AC56" s="338"/>
      <c r="AD56" s="338"/>
      <c r="AE56" s="338"/>
      <c r="AF56" s="338"/>
      <c r="AG56" s="336">
        <f>'VON - Vedlejší a ostatní ...'!J30</f>
        <v>0</v>
      </c>
      <c r="AH56" s="337"/>
      <c r="AI56" s="337"/>
      <c r="AJ56" s="337"/>
      <c r="AK56" s="337"/>
      <c r="AL56" s="337"/>
      <c r="AM56" s="337"/>
      <c r="AN56" s="336">
        <f>SUM(AG56,AT56)</f>
        <v>0</v>
      </c>
      <c r="AO56" s="337"/>
      <c r="AP56" s="337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zu8brop6jsJMaxuWxCY8xTO7bmp/BBjZnkSLo5hRGkgF4yuQdjJe9LlNt2iNtoBAmULLHSWDOGoblKZ8eS/YYg==" saltValue="tA2fG3Pqg1jkcxjzckUHMFeiFXeijzZ6BFlpEYcl0H0zB8yzCqeohNOmU/KhFoj69hV8mw8JGlhfrp3760MDm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Polní cesta Komu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2" t="str">
        <f>'Rekapitulace stavby'!K6</f>
        <v>Polní cesta Komunikační propojení k silnici I/34 - k.ú. Svitavy-předměstí</v>
      </c>
      <c r="F7" s="343"/>
      <c r="G7" s="343"/>
      <c r="H7" s="343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4" t="s">
        <v>88</v>
      </c>
      <c r="F9" s="345"/>
      <c r="G9" s="345"/>
      <c r="H9" s="345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20. 1. 2023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6" t="str">
        <f>'Rekapitulace stavby'!E14</f>
        <v>Vyplň údaj</v>
      </c>
      <c r="F18" s="347"/>
      <c r="G18" s="347"/>
      <c r="H18" s="347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8" t="s">
        <v>19</v>
      </c>
      <c r="F27" s="348"/>
      <c r="G27" s="348"/>
      <c r="H27" s="348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ROUND(J90,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ROUND((SUM(BE90:BE335)),  2)</f>
        <v>0</v>
      </c>
      <c r="G33" s="33"/>
      <c r="H33" s="33"/>
      <c r="I33" s="117">
        <v>0.21</v>
      </c>
      <c r="J33" s="116">
        <f>ROUND(((SUM(BE90:BE335))*I33),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ROUND((SUM(BF90:BF335)),  2)</f>
        <v>0</v>
      </c>
      <c r="G34" s="33"/>
      <c r="H34" s="33"/>
      <c r="I34" s="117">
        <v>0.15</v>
      </c>
      <c r="J34" s="116">
        <f>ROUND(((SUM(BF90:BF335))*I34),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ROUND((SUM(BG90:BG335)),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ROUND((SUM(BH90:BH335)),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ROUND((SUM(BI90:BI335)),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9" t="str">
        <f>E7</f>
        <v>Polní cesta Komunikační propojení k silnici I/34 - k.ú. Svitavy-předměstí</v>
      </c>
      <c r="F48" s="350"/>
      <c r="G48" s="350"/>
      <c r="H48" s="350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1" t="str">
        <f>E9</f>
        <v>SO-101 - Polní cesta Komunikační propojení k silnici I/34 - k.ú. Svitavy - předměstí</v>
      </c>
      <c r="F50" s="351"/>
      <c r="G50" s="351"/>
      <c r="H50" s="351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20. 1. 2023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Město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J90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J91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J92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J189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J200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J206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J261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99</v>
      </c>
      <c r="E66" s="142"/>
      <c r="F66" s="142"/>
      <c r="G66" s="142"/>
      <c r="H66" s="142"/>
      <c r="I66" s="142"/>
      <c r="J66" s="143">
        <f>J268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100</v>
      </c>
      <c r="E67" s="142"/>
      <c r="F67" s="142"/>
      <c r="G67" s="142"/>
      <c r="H67" s="142"/>
      <c r="I67" s="142"/>
      <c r="J67" s="143">
        <f>J311</f>
        <v>0</v>
      </c>
      <c r="K67" s="140"/>
      <c r="L67" s="144"/>
    </row>
    <row r="68" spans="1:31" s="9" customFormat="1" ht="24.95" customHeight="1">
      <c r="B68" s="133"/>
      <c r="C68" s="134"/>
      <c r="D68" s="135" t="s">
        <v>101</v>
      </c>
      <c r="E68" s="136"/>
      <c r="F68" s="136"/>
      <c r="G68" s="136"/>
      <c r="H68" s="136"/>
      <c r="I68" s="136"/>
      <c r="J68" s="137">
        <f>J315</f>
        <v>0</v>
      </c>
      <c r="K68" s="134"/>
      <c r="L68" s="138"/>
    </row>
    <row r="69" spans="1:31" s="10" customFormat="1" ht="19.899999999999999" customHeight="1">
      <c r="B69" s="139"/>
      <c r="C69" s="140"/>
      <c r="D69" s="141" t="s">
        <v>102</v>
      </c>
      <c r="E69" s="142"/>
      <c r="F69" s="142"/>
      <c r="G69" s="142"/>
      <c r="H69" s="142"/>
      <c r="I69" s="142"/>
      <c r="J69" s="143">
        <f>J316</f>
        <v>0</v>
      </c>
      <c r="K69" s="140"/>
      <c r="L69" s="144"/>
    </row>
    <row r="70" spans="1:31" s="10" customFormat="1" ht="19.899999999999999" customHeight="1">
      <c r="B70" s="139"/>
      <c r="C70" s="140"/>
      <c r="D70" s="141" t="s">
        <v>103</v>
      </c>
      <c r="E70" s="142"/>
      <c r="F70" s="142"/>
      <c r="G70" s="142"/>
      <c r="H70" s="142"/>
      <c r="I70" s="142"/>
      <c r="J70" s="143">
        <f>J331</f>
        <v>0</v>
      </c>
      <c r="K70" s="140"/>
      <c r="L70" s="144"/>
    </row>
    <row r="71" spans="1:31" s="2" customFormat="1" ht="21.7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pans="1:31" s="2" customFormat="1" ht="6.95" customHeight="1">
      <c r="A76" s="33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5" customHeight="1">
      <c r="A77" s="33"/>
      <c r="B77" s="34"/>
      <c r="C77" s="22" t="s">
        <v>104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16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49" t="str">
        <f>E7</f>
        <v>Polní cesta Komunikační propojení k silnici I/34 - k.ú. Svitavy-předměstí</v>
      </c>
      <c r="F80" s="350"/>
      <c r="G80" s="350"/>
      <c r="H80" s="350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87</v>
      </c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5"/>
      <c r="D82" s="35"/>
      <c r="E82" s="321" t="str">
        <f>E9</f>
        <v>SO-101 - Polní cesta Komunikační propojení k silnici I/34 - k.ú. Svitavy - předměstí</v>
      </c>
      <c r="F82" s="351"/>
      <c r="G82" s="351"/>
      <c r="H82" s="351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28" t="s">
        <v>21</v>
      </c>
      <c r="D84" s="35"/>
      <c r="E84" s="35"/>
      <c r="F84" s="26" t="str">
        <f>F12</f>
        <v xml:space="preserve"> </v>
      </c>
      <c r="G84" s="35"/>
      <c r="H84" s="35"/>
      <c r="I84" s="28" t="s">
        <v>23</v>
      </c>
      <c r="J84" s="58" t="str">
        <f>IF(J12="","",J12)</f>
        <v>20. 1. 2023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25.7" customHeight="1">
      <c r="A86" s="33"/>
      <c r="B86" s="34"/>
      <c r="C86" s="28" t="s">
        <v>25</v>
      </c>
      <c r="D86" s="35"/>
      <c r="E86" s="35"/>
      <c r="F86" s="26" t="str">
        <f>E15</f>
        <v>Město Svitavy</v>
      </c>
      <c r="G86" s="35"/>
      <c r="H86" s="35"/>
      <c r="I86" s="28" t="s">
        <v>31</v>
      </c>
      <c r="J86" s="31" t="str">
        <f>E21</f>
        <v>Agroprojekce Litomyšl, s.r.o.</v>
      </c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2" customHeight="1">
      <c r="A87" s="33"/>
      <c r="B87" s="34"/>
      <c r="C87" s="28" t="s">
        <v>29</v>
      </c>
      <c r="D87" s="35"/>
      <c r="E87" s="35"/>
      <c r="F87" s="26" t="str">
        <f>IF(E18="","",E18)</f>
        <v>Vyplň údaj</v>
      </c>
      <c r="G87" s="35"/>
      <c r="H87" s="35"/>
      <c r="I87" s="28" t="s">
        <v>34</v>
      </c>
      <c r="J87" s="31" t="str">
        <f>E24</f>
        <v xml:space="preserve"> </v>
      </c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>
      <c r="A89" s="145"/>
      <c r="B89" s="146"/>
      <c r="C89" s="147" t="s">
        <v>105</v>
      </c>
      <c r="D89" s="148" t="s">
        <v>56</v>
      </c>
      <c r="E89" s="148" t="s">
        <v>52</v>
      </c>
      <c r="F89" s="148" t="s">
        <v>53</v>
      </c>
      <c r="G89" s="148" t="s">
        <v>106</v>
      </c>
      <c r="H89" s="148" t="s">
        <v>107</v>
      </c>
      <c r="I89" s="148" t="s">
        <v>108</v>
      </c>
      <c r="J89" s="148" t="s">
        <v>91</v>
      </c>
      <c r="K89" s="149" t="s">
        <v>109</v>
      </c>
      <c r="L89" s="150"/>
      <c r="M89" s="67" t="s">
        <v>19</v>
      </c>
      <c r="N89" s="68" t="s">
        <v>41</v>
      </c>
      <c r="O89" s="68" t="s">
        <v>110</v>
      </c>
      <c r="P89" s="68" t="s">
        <v>111</v>
      </c>
      <c r="Q89" s="68" t="s">
        <v>112</v>
      </c>
      <c r="R89" s="68" t="s">
        <v>113</v>
      </c>
      <c r="S89" s="68" t="s">
        <v>114</v>
      </c>
      <c r="T89" s="69" t="s">
        <v>115</v>
      </c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</row>
    <row r="90" spans="1:65" s="2" customFormat="1" ht="22.9" customHeight="1">
      <c r="A90" s="33"/>
      <c r="B90" s="34"/>
      <c r="C90" s="74" t="s">
        <v>116</v>
      </c>
      <c r="D90" s="35"/>
      <c r="E90" s="35"/>
      <c r="F90" s="35"/>
      <c r="G90" s="35"/>
      <c r="H90" s="35"/>
      <c r="I90" s="35"/>
      <c r="J90" s="151">
        <f>BK90</f>
        <v>0</v>
      </c>
      <c r="K90" s="35"/>
      <c r="L90" s="38"/>
      <c r="M90" s="70"/>
      <c r="N90" s="152"/>
      <c r="O90" s="71"/>
      <c r="P90" s="153">
        <f>P91+P315</f>
        <v>0</v>
      </c>
      <c r="Q90" s="71"/>
      <c r="R90" s="153">
        <f>R91+R315</f>
        <v>1474.3214873099994</v>
      </c>
      <c r="S90" s="71"/>
      <c r="T90" s="154">
        <f>T91+T315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70</v>
      </c>
      <c r="AU90" s="16" t="s">
        <v>92</v>
      </c>
      <c r="BK90" s="155">
        <f>BK91+BK315</f>
        <v>0</v>
      </c>
    </row>
    <row r="91" spans="1:65" s="12" customFormat="1" ht="25.9" customHeight="1">
      <c r="B91" s="156"/>
      <c r="C91" s="157"/>
      <c r="D91" s="158" t="s">
        <v>70</v>
      </c>
      <c r="E91" s="159" t="s">
        <v>117</v>
      </c>
      <c r="F91" s="159" t="s">
        <v>118</v>
      </c>
      <c r="G91" s="157"/>
      <c r="H91" s="157"/>
      <c r="I91" s="160"/>
      <c r="J91" s="161">
        <f>BK91</f>
        <v>0</v>
      </c>
      <c r="K91" s="157"/>
      <c r="L91" s="162"/>
      <c r="M91" s="163"/>
      <c r="N91" s="164"/>
      <c r="O91" s="164"/>
      <c r="P91" s="165">
        <f>P92+P189+P200+P206+P261+P268+P311</f>
        <v>0</v>
      </c>
      <c r="Q91" s="164"/>
      <c r="R91" s="165">
        <f>R92+R189+R200+R206+R261+R268+R311</f>
        <v>1474.2377483099995</v>
      </c>
      <c r="S91" s="164"/>
      <c r="T91" s="166">
        <f>T92+T189+T200+T206+T261+T268+T311</f>
        <v>0</v>
      </c>
      <c r="AR91" s="167" t="s">
        <v>79</v>
      </c>
      <c r="AT91" s="168" t="s">
        <v>70</v>
      </c>
      <c r="AU91" s="168" t="s">
        <v>71</v>
      </c>
      <c r="AY91" s="167" t="s">
        <v>119</v>
      </c>
      <c r="BK91" s="169">
        <f>BK92+BK189+BK200+BK206+BK261+BK268+BK311</f>
        <v>0</v>
      </c>
    </row>
    <row r="92" spans="1:65" s="12" customFormat="1" ht="22.9" customHeight="1">
      <c r="B92" s="156"/>
      <c r="C92" s="157"/>
      <c r="D92" s="158" t="s">
        <v>70</v>
      </c>
      <c r="E92" s="170" t="s">
        <v>79</v>
      </c>
      <c r="F92" s="170" t="s">
        <v>120</v>
      </c>
      <c r="G92" s="157"/>
      <c r="H92" s="157"/>
      <c r="I92" s="160"/>
      <c r="J92" s="171">
        <f>BK92</f>
        <v>0</v>
      </c>
      <c r="K92" s="157"/>
      <c r="L92" s="162"/>
      <c r="M92" s="163"/>
      <c r="N92" s="164"/>
      <c r="O92" s="164"/>
      <c r="P92" s="165">
        <f>SUM(P93:P188)</f>
        <v>0</v>
      </c>
      <c r="Q92" s="164"/>
      <c r="R92" s="165">
        <f>SUM(R93:R188)</f>
        <v>15.963678999999999</v>
      </c>
      <c r="S92" s="164"/>
      <c r="T92" s="166">
        <f>SUM(T93:T188)</f>
        <v>0</v>
      </c>
      <c r="AR92" s="167" t="s">
        <v>79</v>
      </c>
      <c r="AT92" s="168" t="s">
        <v>70</v>
      </c>
      <c r="AU92" s="168" t="s">
        <v>79</v>
      </c>
      <c r="AY92" s="167" t="s">
        <v>119</v>
      </c>
      <c r="BK92" s="169">
        <f>SUM(BK93:BK188)</f>
        <v>0</v>
      </c>
    </row>
    <row r="93" spans="1:65" s="2" customFormat="1" ht="16.5" customHeight="1">
      <c r="A93" s="33"/>
      <c r="B93" s="34"/>
      <c r="C93" s="172" t="s">
        <v>79</v>
      </c>
      <c r="D93" s="172" t="s">
        <v>121</v>
      </c>
      <c r="E93" s="173" t="s">
        <v>122</v>
      </c>
      <c r="F93" s="174" t="s">
        <v>123</v>
      </c>
      <c r="G93" s="175" t="s">
        <v>124</v>
      </c>
      <c r="H93" s="176">
        <v>20.7</v>
      </c>
      <c r="I93" s="177"/>
      <c r="J93" s="178">
        <f>ROUND(I93*H93,2)</f>
        <v>0</v>
      </c>
      <c r="K93" s="174" t="s">
        <v>125</v>
      </c>
      <c r="L93" s="38"/>
      <c r="M93" s="179" t="s">
        <v>19</v>
      </c>
      <c r="N93" s="180" t="s">
        <v>42</v>
      </c>
      <c r="O93" s="63"/>
      <c r="P93" s="181">
        <f>O93*H93</f>
        <v>0</v>
      </c>
      <c r="Q93" s="181">
        <v>3.6900000000000002E-2</v>
      </c>
      <c r="R93" s="181">
        <f>Q93*H93</f>
        <v>0.76383000000000001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126</v>
      </c>
      <c r="AT93" s="183" t="s">
        <v>121</v>
      </c>
      <c r="AU93" s="183" t="s">
        <v>82</v>
      </c>
      <c r="AY93" s="16" t="s">
        <v>119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79</v>
      </c>
      <c r="BK93" s="184">
        <f>ROUND(I93*H93,2)</f>
        <v>0</v>
      </c>
      <c r="BL93" s="16" t="s">
        <v>126</v>
      </c>
      <c r="BM93" s="183" t="s">
        <v>127</v>
      </c>
    </row>
    <row r="94" spans="1:65" s="2" customFormat="1" ht="29.25">
      <c r="A94" s="33"/>
      <c r="B94" s="34"/>
      <c r="C94" s="35"/>
      <c r="D94" s="185" t="s">
        <v>128</v>
      </c>
      <c r="E94" s="35"/>
      <c r="F94" s="186" t="s">
        <v>129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128</v>
      </c>
      <c r="AU94" s="16" t="s">
        <v>82</v>
      </c>
    </row>
    <row r="95" spans="1:65" s="2" customFormat="1" ht="11.25">
      <c r="A95" s="33"/>
      <c r="B95" s="34"/>
      <c r="C95" s="35"/>
      <c r="D95" s="190" t="s">
        <v>130</v>
      </c>
      <c r="E95" s="35"/>
      <c r="F95" s="191" t="s">
        <v>131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130</v>
      </c>
      <c r="AU95" s="16" t="s">
        <v>82</v>
      </c>
    </row>
    <row r="96" spans="1:65" s="13" customFormat="1" ht="11.25">
      <c r="B96" s="192"/>
      <c r="C96" s="193"/>
      <c r="D96" s="185" t="s">
        <v>132</v>
      </c>
      <c r="E96" s="194" t="s">
        <v>19</v>
      </c>
      <c r="F96" s="195" t="s">
        <v>133</v>
      </c>
      <c r="G96" s="193"/>
      <c r="H96" s="196">
        <v>10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132</v>
      </c>
      <c r="AU96" s="202" t="s">
        <v>82</v>
      </c>
      <c r="AV96" s="13" t="s">
        <v>82</v>
      </c>
      <c r="AW96" s="13" t="s">
        <v>33</v>
      </c>
      <c r="AX96" s="13" t="s">
        <v>71</v>
      </c>
      <c r="AY96" s="202" t="s">
        <v>119</v>
      </c>
    </row>
    <row r="97" spans="1:65" s="13" customFormat="1" ht="11.25">
      <c r="B97" s="192"/>
      <c r="C97" s="193"/>
      <c r="D97" s="185" t="s">
        <v>132</v>
      </c>
      <c r="E97" s="194" t="s">
        <v>19</v>
      </c>
      <c r="F97" s="195" t="s">
        <v>134</v>
      </c>
      <c r="G97" s="193"/>
      <c r="H97" s="196">
        <v>10.7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132</v>
      </c>
      <c r="AU97" s="202" t="s">
        <v>82</v>
      </c>
      <c r="AV97" s="13" t="s">
        <v>82</v>
      </c>
      <c r="AW97" s="13" t="s">
        <v>33</v>
      </c>
      <c r="AX97" s="13" t="s">
        <v>71</v>
      </c>
      <c r="AY97" s="202" t="s">
        <v>119</v>
      </c>
    </row>
    <row r="98" spans="1:65" s="2" customFormat="1" ht="16.5" customHeight="1">
      <c r="A98" s="33"/>
      <c r="B98" s="34"/>
      <c r="C98" s="172" t="s">
        <v>82</v>
      </c>
      <c r="D98" s="172" t="s">
        <v>121</v>
      </c>
      <c r="E98" s="173" t="s">
        <v>135</v>
      </c>
      <c r="F98" s="174" t="s">
        <v>136</v>
      </c>
      <c r="G98" s="175" t="s">
        <v>137</v>
      </c>
      <c r="H98" s="176">
        <v>199.75</v>
      </c>
      <c r="I98" s="177"/>
      <c r="J98" s="178">
        <f>ROUND(I98*H98,2)</f>
        <v>0</v>
      </c>
      <c r="K98" s="174" t="s">
        <v>125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126</v>
      </c>
      <c r="AT98" s="183" t="s">
        <v>121</v>
      </c>
      <c r="AU98" s="183" t="s">
        <v>82</v>
      </c>
      <c r="AY98" s="16" t="s">
        <v>119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126</v>
      </c>
      <c r="BM98" s="183" t="s">
        <v>138</v>
      </c>
    </row>
    <row r="99" spans="1:65" s="2" customFormat="1" ht="11.25">
      <c r="A99" s="33"/>
      <c r="B99" s="34"/>
      <c r="C99" s="35"/>
      <c r="D99" s="185" t="s">
        <v>128</v>
      </c>
      <c r="E99" s="35"/>
      <c r="F99" s="186" t="s">
        <v>139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128</v>
      </c>
      <c r="AU99" s="16" t="s">
        <v>82</v>
      </c>
    </row>
    <row r="100" spans="1:65" s="2" customFormat="1" ht="11.25">
      <c r="A100" s="33"/>
      <c r="B100" s="34"/>
      <c r="C100" s="35"/>
      <c r="D100" s="190" t="s">
        <v>130</v>
      </c>
      <c r="E100" s="35"/>
      <c r="F100" s="191" t="s">
        <v>140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130</v>
      </c>
      <c r="AU100" s="16" t="s">
        <v>82</v>
      </c>
    </row>
    <row r="101" spans="1:65" s="2" customFormat="1" ht="39">
      <c r="A101" s="33"/>
      <c r="B101" s="34"/>
      <c r="C101" s="35"/>
      <c r="D101" s="185" t="s">
        <v>141</v>
      </c>
      <c r="E101" s="35"/>
      <c r="F101" s="203" t="s">
        <v>142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141</v>
      </c>
      <c r="AU101" s="16" t="s">
        <v>82</v>
      </c>
    </row>
    <row r="102" spans="1:65" s="13" customFormat="1" ht="11.25">
      <c r="B102" s="192"/>
      <c r="C102" s="193"/>
      <c r="D102" s="185" t="s">
        <v>132</v>
      </c>
      <c r="E102" s="194" t="s">
        <v>19</v>
      </c>
      <c r="F102" s="195" t="s">
        <v>143</v>
      </c>
      <c r="G102" s="193"/>
      <c r="H102" s="196">
        <v>199.75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132</v>
      </c>
      <c r="AU102" s="202" t="s">
        <v>82</v>
      </c>
      <c r="AV102" s="13" t="s">
        <v>82</v>
      </c>
      <c r="AW102" s="13" t="s">
        <v>33</v>
      </c>
      <c r="AX102" s="13" t="s">
        <v>79</v>
      </c>
      <c r="AY102" s="202" t="s">
        <v>119</v>
      </c>
    </row>
    <row r="103" spans="1:65" s="2" customFormat="1" ht="21.75" customHeight="1">
      <c r="A103" s="33"/>
      <c r="B103" s="34"/>
      <c r="C103" s="172" t="s">
        <v>144</v>
      </c>
      <c r="D103" s="172" t="s">
        <v>121</v>
      </c>
      <c r="E103" s="173" t="s">
        <v>145</v>
      </c>
      <c r="F103" s="174" t="s">
        <v>146</v>
      </c>
      <c r="G103" s="175" t="s">
        <v>147</v>
      </c>
      <c r="H103" s="176">
        <v>476.6</v>
      </c>
      <c r="I103" s="177"/>
      <c r="J103" s="178">
        <f>ROUND(I103*H103,2)</f>
        <v>0</v>
      </c>
      <c r="K103" s="174" t="s">
        <v>125</v>
      </c>
      <c r="L103" s="38"/>
      <c r="M103" s="179" t="s">
        <v>19</v>
      </c>
      <c r="N103" s="180" t="s">
        <v>42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126</v>
      </c>
      <c r="AT103" s="183" t="s">
        <v>121</v>
      </c>
      <c r="AU103" s="183" t="s">
        <v>82</v>
      </c>
      <c r="AY103" s="16" t="s">
        <v>119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126</v>
      </c>
      <c r="BM103" s="183" t="s">
        <v>148</v>
      </c>
    </row>
    <row r="104" spans="1:65" s="2" customFormat="1" ht="11.25">
      <c r="A104" s="33"/>
      <c r="B104" s="34"/>
      <c r="C104" s="35"/>
      <c r="D104" s="185" t="s">
        <v>128</v>
      </c>
      <c r="E104" s="35"/>
      <c r="F104" s="186" t="s">
        <v>149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128</v>
      </c>
      <c r="AU104" s="16" t="s">
        <v>82</v>
      </c>
    </row>
    <row r="105" spans="1:65" s="2" customFormat="1" ht="11.25">
      <c r="A105" s="33"/>
      <c r="B105" s="34"/>
      <c r="C105" s="35"/>
      <c r="D105" s="190" t="s">
        <v>130</v>
      </c>
      <c r="E105" s="35"/>
      <c r="F105" s="191" t="s">
        <v>150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13" customFormat="1" ht="11.25">
      <c r="B106" s="192"/>
      <c r="C106" s="193"/>
      <c r="D106" s="185" t="s">
        <v>132</v>
      </c>
      <c r="E106" s="194" t="s">
        <v>19</v>
      </c>
      <c r="F106" s="195" t="s">
        <v>151</v>
      </c>
      <c r="G106" s="193"/>
      <c r="H106" s="196">
        <v>476.6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132</v>
      </c>
      <c r="AU106" s="202" t="s">
        <v>82</v>
      </c>
      <c r="AV106" s="13" t="s">
        <v>82</v>
      </c>
      <c r="AW106" s="13" t="s">
        <v>33</v>
      </c>
      <c r="AX106" s="13" t="s">
        <v>79</v>
      </c>
      <c r="AY106" s="202" t="s">
        <v>119</v>
      </c>
    </row>
    <row r="107" spans="1:65" s="2" customFormat="1" ht="21.75" customHeight="1">
      <c r="A107" s="33"/>
      <c r="B107" s="34"/>
      <c r="C107" s="172" t="s">
        <v>126</v>
      </c>
      <c r="D107" s="172" t="s">
        <v>121</v>
      </c>
      <c r="E107" s="173" t="s">
        <v>152</v>
      </c>
      <c r="F107" s="174" t="s">
        <v>153</v>
      </c>
      <c r="G107" s="175" t="s">
        <v>147</v>
      </c>
      <c r="H107" s="176">
        <v>59.4</v>
      </c>
      <c r="I107" s="177"/>
      <c r="J107" s="178">
        <f>ROUND(I107*H107,2)</f>
        <v>0</v>
      </c>
      <c r="K107" s="174" t="s">
        <v>125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126</v>
      </c>
      <c r="AT107" s="183" t="s">
        <v>121</v>
      </c>
      <c r="AU107" s="183" t="s">
        <v>82</v>
      </c>
      <c r="AY107" s="16" t="s">
        <v>119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126</v>
      </c>
      <c r="BM107" s="183" t="s">
        <v>154</v>
      </c>
    </row>
    <row r="108" spans="1:65" s="2" customFormat="1" ht="19.5">
      <c r="A108" s="33"/>
      <c r="B108" s="34"/>
      <c r="C108" s="35"/>
      <c r="D108" s="185" t="s">
        <v>128</v>
      </c>
      <c r="E108" s="35"/>
      <c r="F108" s="186" t="s">
        <v>155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128</v>
      </c>
      <c r="AU108" s="16" t="s">
        <v>82</v>
      </c>
    </row>
    <row r="109" spans="1:65" s="2" customFormat="1" ht="11.25">
      <c r="A109" s="33"/>
      <c r="B109" s="34"/>
      <c r="C109" s="35"/>
      <c r="D109" s="190" t="s">
        <v>130</v>
      </c>
      <c r="E109" s="35"/>
      <c r="F109" s="191" t="s">
        <v>156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130</v>
      </c>
      <c r="AU109" s="16" t="s">
        <v>82</v>
      </c>
    </row>
    <row r="110" spans="1:65" s="13" customFormat="1" ht="11.25">
      <c r="B110" s="192"/>
      <c r="C110" s="193"/>
      <c r="D110" s="185" t="s">
        <v>132</v>
      </c>
      <c r="E110" s="194" t="s">
        <v>19</v>
      </c>
      <c r="F110" s="195" t="s">
        <v>157</v>
      </c>
      <c r="G110" s="193"/>
      <c r="H110" s="196">
        <v>57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132</v>
      </c>
      <c r="AU110" s="202" t="s">
        <v>82</v>
      </c>
      <c r="AV110" s="13" t="s">
        <v>82</v>
      </c>
      <c r="AW110" s="13" t="s">
        <v>33</v>
      </c>
      <c r="AX110" s="13" t="s">
        <v>71</v>
      </c>
      <c r="AY110" s="202" t="s">
        <v>119</v>
      </c>
    </row>
    <row r="111" spans="1:65" s="13" customFormat="1" ht="11.25">
      <c r="B111" s="192"/>
      <c r="C111" s="193"/>
      <c r="D111" s="185" t="s">
        <v>132</v>
      </c>
      <c r="E111" s="194" t="s">
        <v>19</v>
      </c>
      <c r="F111" s="195" t="s">
        <v>158</v>
      </c>
      <c r="G111" s="193"/>
      <c r="H111" s="196">
        <v>2.4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132</v>
      </c>
      <c r="AU111" s="202" t="s">
        <v>82</v>
      </c>
      <c r="AV111" s="13" t="s">
        <v>82</v>
      </c>
      <c r="AW111" s="13" t="s">
        <v>33</v>
      </c>
      <c r="AX111" s="13" t="s">
        <v>71</v>
      </c>
      <c r="AY111" s="202" t="s">
        <v>119</v>
      </c>
    </row>
    <row r="112" spans="1:65" s="2" customFormat="1" ht="21.75" customHeight="1">
      <c r="A112" s="33"/>
      <c r="B112" s="34"/>
      <c r="C112" s="172" t="s">
        <v>159</v>
      </c>
      <c r="D112" s="172" t="s">
        <v>121</v>
      </c>
      <c r="E112" s="173" t="s">
        <v>160</v>
      </c>
      <c r="F112" s="174" t="s">
        <v>161</v>
      </c>
      <c r="G112" s="175" t="s">
        <v>147</v>
      </c>
      <c r="H112" s="176">
        <v>22.77</v>
      </c>
      <c r="I112" s="177"/>
      <c r="J112" s="178">
        <f>ROUND(I112*H112,2)</f>
        <v>0</v>
      </c>
      <c r="K112" s="174" t="s">
        <v>125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126</v>
      </c>
      <c r="AT112" s="183" t="s">
        <v>121</v>
      </c>
      <c r="AU112" s="183" t="s">
        <v>82</v>
      </c>
      <c r="AY112" s="16" t="s">
        <v>119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126</v>
      </c>
      <c r="BM112" s="183" t="s">
        <v>162</v>
      </c>
    </row>
    <row r="113" spans="1:65" s="2" customFormat="1" ht="19.5">
      <c r="A113" s="33"/>
      <c r="B113" s="34"/>
      <c r="C113" s="35"/>
      <c r="D113" s="185" t="s">
        <v>128</v>
      </c>
      <c r="E113" s="35"/>
      <c r="F113" s="186" t="s">
        <v>163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128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130</v>
      </c>
      <c r="E114" s="35"/>
      <c r="F114" s="191" t="s">
        <v>164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130</v>
      </c>
      <c r="AU114" s="16" t="s">
        <v>82</v>
      </c>
    </row>
    <row r="115" spans="1:65" s="13" customFormat="1" ht="11.25">
      <c r="B115" s="192"/>
      <c r="C115" s="193"/>
      <c r="D115" s="185" t="s">
        <v>132</v>
      </c>
      <c r="E115" s="194" t="s">
        <v>19</v>
      </c>
      <c r="F115" s="195" t="s">
        <v>165</v>
      </c>
      <c r="G115" s="193"/>
      <c r="H115" s="196">
        <v>11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132</v>
      </c>
      <c r="AU115" s="202" t="s">
        <v>82</v>
      </c>
      <c r="AV115" s="13" t="s">
        <v>82</v>
      </c>
      <c r="AW115" s="13" t="s">
        <v>33</v>
      </c>
      <c r="AX115" s="13" t="s">
        <v>71</v>
      </c>
      <c r="AY115" s="202" t="s">
        <v>119</v>
      </c>
    </row>
    <row r="116" spans="1:65" s="13" customFormat="1" ht="11.25">
      <c r="B116" s="192"/>
      <c r="C116" s="193"/>
      <c r="D116" s="185" t="s">
        <v>132</v>
      </c>
      <c r="E116" s="194" t="s">
        <v>19</v>
      </c>
      <c r="F116" s="195" t="s">
        <v>166</v>
      </c>
      <c r="G116" s="193"/>
      <c r="H116" s="196">
        <v>11.77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132</v>
      </c>
      <c r="AU116" s="202" t="s">
        <v>82</v>
      </c>
      <c r="AV116" s="13" t="s">
        <v>82</v>
      </c>
      <c r="AW116" s="13" t="s">
        <v>33</v>
      </c>
      <c r="AX116" s="13" t="s">
        <v>71</v>
      </c>
      <c r="AY116" s="202" t="s">
        <v>119</v>
      </c>
    </row>
    <row r="117" spans="1:65" s="2" customFormat="1" ht="16.5" customHeight="1">
      <c r="A117" s="33"/>
      <c r="B117" s="34"/>
      <c r="C117" s="172" t="s">
        <v>167</v>
      </c>
      <c r="D117" s="172" t="s">
        <v>121</v>
      </c>
      <c r="E117" s="173" t="s">
        <v>168</v>
      </c>
      <c r="F117" s="174" t="s">
        <v>169</v>
      </c>
      <c r="G117" s="175" t="s">
        <v>147</v>
      </c>
      <c r="H117" s="176">
        <v>15.939</v>
      </c>
      <c r="I117" s="177"/>
      <c r="J117" s="178">
        <f>ROUND(I117*H117,2)</f>
        <v>0</v>
      </c>
      <c r="K117" s="174" t="s">
        <v>125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126</v>
      </c>
      <c r="AT117" s="183" t="s">
        <v>121</v>
      </c>
      <c r="AU117" s="183" t="s">
        <v>82</v>
      </c>
      <c r="AY117" s="16" t="s">
        <v>119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126</v>
      </c>
      <c r="BM117" s="183" t="s">
        <v>170</v>
      </c>
    </row>
    <row r="118" spans="1:65" s="2" customFormat="1" ht="19.5">
      <c r="A118" s="33"/>
      <c r="B118" s="34"/>
      <c r="C118" s="35"/>
      <c r="D118" s="185" t="s">
        <v>128</v>
      </c>
      <c r="E118" s="35"/>
      <c r="F118" s="186" t="s">
        <v>171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128</v>
      </c>
      <c r="AU118" s="16" t="s">
        <v>82</v>
      </c>
    </row>
    <row r="119" spans="1:65" s="2" customFormat="1" ht="11.25">
      <c r="A119" s="33"/>
      <c r="B119" s="34"/>
      <c r="C119" s="35"/>
      <c r="D119" s="190" t="s">
        <v>130</v>
      </c>
      <c r="E119" s="35"/>
      <c r="F119" s="191" t="s">
        <v>172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130</v>
      </c>
      <c r="AU119" s="16" t="s">
        <v>82</v>
      </c>
    </row>
    <row r="120" spans="1:65" s="13" customFormat="1" ht="11.25">
      <c r="B120" s="192"/>
      <c r="C120" s="193"/>
      <c r="D120" s="185" t="s">
        <v>132</v>
      </c>
      <c r="E120" s="194" t="s">
        <v>19</v>
      </c>
      <c r="F120" s="195" t="s">
        <v>173</v>
      </c>
      <c r="G120" s="193"/>
      <c r="H120" s="196">
        <v>7.7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132</v>
      </c>
      <c r="AU120" s="202" t="s">
        <v>82</v>
      </c>
      <c r="AV120" s="13" t="s">
        <v>82</v>
      </c>
      <c r="AW120" s="13" t="s">
        <v>33</v>
      </c>
      <c r="AX120" s="13" t="s">
        <v>71</v>
      </c>
      <c r="AY120" s="202" t="s">
        <v>119</v>
      </c>
    </row>
    <row r="121" spans="1:65" s="13" customFormat="1" ht="11.25">
      <c r="B121" s="192"/>
      <c r="C121" s="193"/>
      <c r="D121" s="185" t="s">
        <v>132</v>
      </c>
      <c r="E121" s="194" t="s">
        <v>19</v>
      </c>
      <c r="F121" s="195" t="s">
        <v>174</v>
      </c>
      <c r="G121" s="193"/>
      <c r="H121" s="196">
        <v>8.2390000000000008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132</v>
      </c>
      <c r="AU121" s="202" t="s">
        <v>82</v>
      </c>
      <c r="AV121" s="13" t="s">
        <v>82</v>
      </c>
      <c r="AW121" s="13" t="s">
        <v>33</v>
      </c>
      <c r="AX121" s="13" t="s">
        <v>71</v>
      </c>
      <c r="AY121" s="202" t="s">
        <v>119</v>
      </c>
    </row>
    <row r="122" spans="1:65" s="2" customFormat="1" ht="21.75" customHeight="1">
      <c r="A122" s="33"/>
      <c r="B122" s="34"/>
      <c r="C122" s="172" t="s">
        <v>175</v>
      </c>
      <c r="D122" s="172" t="s">
        <v>121</v>
      </c>
      <c r="E122" s="173" t="s">
        <v>176</v>
      </c>
      <c r="F122" s="174" t="s">
        <v>177</v>
      </c>
      <c r="G122" s="175" t="s">
        <v>147</v>
      </c>
      <c r="H122" s="176">
        <v>546</v>
      </c>
      <c r="I122" s="177"/>
      <c r="J122" s="178">
        <f>ROUND(I122*H122,2)</f>
        <v>0</v>
      </c>
      <c r="K122" s="174" t="s">
        <v>125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126</v>
      </c>
      <c r="AT122" s="183" t="s">
        <v>121</v>
      </c>
      <c r="AU122" s="183" t="s">
        <v>82</v>
      </c>
      <c r="AY122" s="16" t="s">
        <v>119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126</v>
      </c>
      <c r="BM122" s="183" t="s">
        <v>178</v>
      </c>
    </row>
    <row r="123" spans="1:65" s="2" customFormat="1" ht="19.5">
      <c r="A123" s="33"/>
      <c r="B123" s="34"/>
      <c r="C123" s="35"/>
      <c r="D123" s="185" t="s">
        <v>128</v>
      </c>
      <c r="E123" s="35"/>
      <c r="F123" s="186" t="s">
        <v>179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128</v>
      </c>
      <c r="AU123" s="16" t="s">
        <v>82</v>
      </c>
    </row>
    <row r="124" spans="1:65" s="2" customFormat="1" ht="11.25">
      <c r="A124" s="33"/>
      <c r="B124" s="34"/>
      <c r="C124" s="35"/>
      <c r="D124" s="190" t="s">
        <v>130</v>
      </c>
      <c r="E124" s="35"/>
      <c r="F124" s="191" t="s">
        <v>180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130</v>
      </c>
      <c r="AU124" s="16" t="s">
        <v>82</v>
      </c>
    </row>
    <row r="125" spans="1:65" s="13" customFormat="1" ht="11.25">
      <c r="B125" s="192"/>
      <c r="C125" s="193"/>
      <c r="D125" s="185" t="s">
        <v>132</v>
      </c>
      <c r="E125" s="194" t="s">
        <v>19</v>
      </c>
      <c r="F125" s="195" t="s">
        <v>181</v>
      </c>
      <c r="G125" s="193"/>
      <c r="H125" s="196">
        <v>476.6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132</v>
      </c>
      <c r="AU125" s="202" t="s">
        <v>82</v>
      </c>
      <c r="AV125" s="13" t="s">
        <v>82</v>
      </c>
      <c r="AW125" s="13" t="s">
        <v>33</v>
      </c>
      <c r="AX125" s="13" t="s">
        <v>71</v>
      </c>
      <c r="AY125" s="202" t="s">
        <v>119</v>
      </c>
    </row>
    <row r="126" spans="1:65" s="13" customFormat="1" ht="11.25">
      <c r="B126" s="192"/>
      <c r="C126" s="193"/>
      <c r="D126" s="185" t="s">
        <v>132</v>
      </c>
      <c r="E126" s="194" t="s">
        <v>19</v>
      </c>
      <c r="F126" s="195" t="s">
        <v>182</v>
      </c>
      <c r="G126" s="193"/>
      <c r="H126" s="196">
        <v>69.400000000000006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132</v>
      </c>
      <c r="AU126" s="202" t="s">
        <v>82</v>
      </c>
      <c r="AV126" s="13" t="s">
        <v>82</v>
      </c>
      <c r="AW126" s="13" t="s">
        <v>33</v>
      </c>
      <c r="AX126" s="13" t="s">
        <v>71</v>
      </c>
      <c r="AY126" s="202" t="s">
        <v>119</v>
      </c>
    </row>
    <row r="127" spans="1:65" s="2" customFormat="1" ht="24.2" customHeight="1">
      <c r="A127" s="33"/>
      <c r="B127" s="34"/>
      <c r="C127" s="172" t="s">
        <v>183</v>
      </c>
      <c r="D127" s="172" t="s">
        <v>121</v>
      </c>
      <c r="E127" s="173" t="s">
        <v>184</v>
      </c>
      <c r="F127" s="174" t="s">
        <v>185</v>
      </c>
      <c r="G127" s="175" t="s">
        <v>147</v>
      </c>
      <c r="H127" s="176">
        <v>10920</v>
      </c>
      <c r="I127" s="177"/>
      <c r="J127" s="178">
        <f>ROUND(I127*H127,2)</f>
        <v>0</v>
      </c>
      <c r="K127" s="174" t="s">
        <v>125</v>
      </c>
      <c r="L127" s="38"/>
      <c r="M127" s="179" t="s">
        <v>19</v>
      </c>
      <c r="N127" s="180" t="s">
        <v>42</v>
      </c>
      <c r="O127" s="63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126</v>
      </c>
      <c r="AT127" s="183" t="s">
        <v>121</v>
      </c>
      <c r="AU127" s="183" t="s">
        <v>82</v>
      </c>
      <c r="AY127" s="16" t="s">
        <v>119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79</v>
      </c>
      <c r="BK127" s="184">
        <f>ROUND(I127*H127,2)</f>
        <v>0</v>
      </c>
      <c r="BL127" s="16" t="s">
        <v>126</v>
      </c>
      <c r="BM127" s="183" t="s">
        <v>186</v>
      </c>
    </row>
    <row r="128" spans="1:65" s="2" customFormat="1" ht="19.5">
      <c r="A128" s="33"/>
      <c r="B128" s="34"/>
      <c r="C128" s="35"/>
      <c r="D128" s="185" t="s">
        <v>128</v>
      </c>
      <c r="E128" s="35"/>
      <c r="F128" s="186" t="s">
        <v>187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128</v>
      </c>
      <c r="AU128" s="16" t="s">
        <v>82</v>
      </c>
    </row>
    <row r="129" spans="1:65" s="2" customFormat="1" ht="11.25">
      <c r="A129" s="33"/>
      <c r="B129" s="34"/>
      <c r="C129" s="35"/>
      <c r="D129" s="190" t="s">
        <v>130</v>
      </c>
      <c r="E129" s="35"/>
      <c r="F129" s="191" t="s">
        <v>188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130</v>
      </c>
      <c r="AU129" s="16" t="s">
        <v>82</v>
      </c>
    </row>
    <row r="130" spans="1:65" s="13" customFormat="1" ht="11.25">
      <c r="B130" s="192"/>
      <c r="C130" s="193"/>
      <c r="D130" s="185" t="s">
        <v>132</v>
      </c>
      <c r="E130" s="194" t="s">
        <v>19</v>
      </c>
      <c r="F130" s="195" t="s">
        <v>189</v>
      </c>
      <c r="G130" s="193"/>
      <c r="H130" s="196">
        <v>9532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132</v>
      </c>
      <c r="AU130" s="202" t="s">
        <v>82</v>
      </c>
      <c r="AV130" s="13" t="s">
        <v>82</v>
      </c>
      <c r="AW130" s="13" t="s">
        <v>33</v>
      </c>
      <c r="AX130" s="13" t="s">
        <v>71</v>
      </c>
      <c r="AY130" s="202" t="s">
        <v>119</v>
      </c>
    </row>
    <row r="131" spans="1:65" s="13" customFormat="1" ht="11.25">
      <c r="B131" s="192"/>
      <c r="C131" s="193"/>
      <c r="D131" s="185" t="s">
        <v>132</v>
      </c>
      <c r="E131" s="194" t="s">
        <v>19</v>
      </c>
      <c r="F131" s="195" t="s">
        <v>190</v>
      </c>
      <c r="G131" s="193"/>
      <c r="H131" s="196">
        <v>1388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132</v>
      </c>
      <c r="AU131" s="202" t="s">
        <v>82</v>
      </c>
      <c r="AV131" s="13" t="s">
        <v>82</v>
      </c>
      <c r="AW131" s="13" t="s">
        <v>33</v>
      </c>
      <c r="AX131" s="13" t="s">
        <v>71</v>
      </c>
      <c r="AY131" s="202" t="s">
        <v>119</v>
      </c>
    </row>
    <row r="132" spans="1:65" s="2" customFormat="1" ht="16.5" customHeight="1">
      <c r="A132" s="33"/>
      <c r="B132" s="34"/>
      <c r="C132" s="172" t="s">
        <v>191</v>
      </c>
      <c r="D132" s="172" t="s">
        <v>121</v>
      </c>
      <c r="E132" s="173" t="s">
        <v>192</v>
      </c>
      <c r="F132" s="174" t="s">
        <v>193</v>
      </c>
      <c r="G132" s="175" t="s">
        <v>147</v>
      </c>
      <c r="H132" s="176">
        <v>12.4</v>
      </c>
      <c r="I132" s="177"/>
      <c r="J132" s="178">
        <f>ROUND(I132*H132,2)</f>
        <v>0</v>
      </c>
      <c r="K132" s="174" t="s">
        <v>125</v>
      </c>
      <c r="L132" s="38"/>
      <c r="M132" s="179" t="s">
        <v>19</v>
      </c>
      <c r="N132" s="180" t="s">
        <v>42</v>
      </c>
      <c r="O132" s="63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126</v>
      </c>
      <c r="AT132" s="183" t="s">
        <v>121</v>
      </c>
      <c r="AU132" s="183" t="s">
        <v>82</v>
      </c>
      <c r="AY132" s="16" t="s">
        <v>119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79</v>
      </c>
      <c r="BK132" s="184">
        <f>ROUND(I132*H132,2)</f>
        <v>0</v>
      </c>
      <c r="BL132" s="16" t="s">
        <v>126</v>
      </c>
      <c r="BM132" s="183" t="s">
        <v>194</v>
      </c>
    </row>
    <row r="133" spans="1:65" s="2" customFormat="1" ht="19.5">
      <c r="A133" s="33"/>
      <c r="B133" s="34"/>
      <c r="C133" s="35"/>
      <c r="D133" s="185" t="s">
        <v>128</v>
      </c>
      <c r="E133" s="35"/>
      <c r="F133" s="186" t="s">
        <v>195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128</v>
      </c>
      <c r="AU133" s="16" t="s">
        <v>82</v>
      </c>
    </row>
    <row r="134" spans="1:65" s="2" customFormat="1" ht="11.25">
      <c r="A134" s="33"/>
      <c r="B134" s="34"/>
      <c r="C134" s="35"/>
      <c r="D134" s="190" t="s">
        <v>130</v>
      </c>
      <c r="E134" s="35"/>
      <c r="F134" s="191" t="s">
        <v>196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130</v>
      </c>
      <c r="AU134" s="16" t="s">
        <v>82</v>
      </c>
    </row>
    <row r="135" spans="1:65" s="13" customFormat="1" ht="11.25">
      <c r="B135" s="192"/>
      <c r="C135" s="193"/>
      <c r="D135" s="185" t="s">
        <v>132</v>
      </c>
      <c r="E135" s="194" t="s">
        <v>19</v>
      </c>
      <c r="F135" s="195" t="s">
        <v>197</v>
      </c>
      <c r="G135" s="193"/>
      <c r="H135" s="196">
        <v>12.4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132</v>
      </c>
      <c r="AU135" s="202" t="s">
        <v>82</v>
      </c>
      <c r="AV135" s="13" t="s">
        <v>82</v>
      </c>
      <c r="AW135" s="13" t="s">
        <v>33</v>
      </c>
      <c r="AX135" s="13" t="s">
        <v>79</v>
      </c>
      <c r="AY135" s="202" t="s">
        <v>119</v>
      </c>
    </row>
    <row r="136" spans="1:65" s="2" customFormat="1" ht="16.5" customHeight="1">
      <c r="A136" s="33"/>
      <c r="B136" s="34"/>
      <c r="C136" s="172" t="s">
        <v>198</v>
      </c>
      <c r="D136" s="172" t="s">
        <v>121</v>
      </c>
      <c r="E136" s="173" t="s">
        <v>199</v>
      </c>
      <c r="F136" s="174" t="s">
        <v>200</v>
      </c>
      <c r="G136" s="175" t="s">
        <v>201</v>
      </c>
      <c r="H136" s="176">
        <v>982.8</v>
      </c>
      <c r="I136" s="177"/>
      <c r="J136" s="178">
        <f>ROUND(I136*H136,2)</f>
        <v>0</v>
      </c>
      <c r="K136" s="174" t="s">
        <v>125</v>
      </c>
      <c r="L136" s="38"/>
      <c r="M136" s="179" t="s">
        <v>19</v>
      </c>
      <c r="N136" s="180" t="s">
        <v>42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126</v>
      </c>
      <c r="AT136" s="183" t="s">
        <v>121</v>
      </c>
      <c r="AU136" s="183" t="s">
        <v>82</v>
      </c>
      <c r="AY136" s="16" t="s">
        <v>119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79</v>
      </c>
      <c r="BK136" s="184">
        <f>ROUND(I136*H136,2)</f>
        <v>0</v>
      </c>
      <c r="BL136" s="16" t="s">
        <v>126</v>
      </c>
      <c r="BM136" s="183" t="s">
        <v>202</v>
      </c>
    </row>
    <row r="137" spans="1:65" s="2" customFormat="1" ht="11.25">
      <c r="A137" s="33"/>
      <c r="B137" s="34"/>
      <c r="C137" s="35"/>
      <c r="D137" s="185" t="s">
        <v>128</v>
      </c>
      <c r="E137" s="35"/>
      <c r="F137" s="186" t="s">
        <v>203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128</v>
      </c>
      <c r="AU137" s="16" t="s">
        <v>82</v>
      </c>
    </row>
    <row r="138" spans="1:65" s="2" customFormat="1" ht="11.25">
      <c r="A138" s="33"/>
      <c r="B138" s="34"/>
      <c r="C138" s="35"/>
      <c r="D138" s="190" t="s">
        <v>130</v>
      </c>
      <c r="E138" s="35"/>
      <c r="F138" s="191" t="s">
        <v>204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130</v>
      </c>
      <c r="AU138" s="16" t="s">
        <v>82</v>
      </c>
    </row>
    <row r="139" spans="1:65" s="13" customFormat="1" ht="11.25">
      <c r="B139" s="192"/>
      <c r="C139" s="193"/>
      <c r="D139" s="185" t="s">
        <v>132</v>
      </c>
      <c r="E139" s="194" t="s">
        <v>19</v>
      </c>
      <c r="F139" s="195" t="s">
        <v>205</v>
      </c>
      <c r="G139" s="193"/>
      <c r="H139" s="196">
        <v>857.88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132</v>
      </c>
      <c r="AU139" s="202" t="s">
        <v>82</v>
      </c>
      <c r="AV139" s="13" t="s">
        <v>82</v>
      </c>
      <c r="AW139" s="13" t="s">
        <v>33</v>
      </c>
      <c r="AX139" s="13" t="s">
        <v>71</v>
      </c>
      <c r="AY139" s="202" t="s">
        <v>119</v>
      </c>
    </row>
    <row r="140" spans="1:65" s="13" customFormat="1" ht="11.25">
      <c r="B140" s="192"/>
      <c r="C140" s="193"/>
      <c r="D140" s="185" t="s">
        <v>132</v>
      </c>
      <c r="E140" s="194" t="s">
        <v>19</v>
      </c>
      <c r="F140" s="195" t="s">
        <v>206</v>
      </c>
      <c r="G140" s="193"/>
      <c r="H140" s="196">
        <v>124.92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132</v>
      </c>
      <c r="AU140" s="202" t="s">
        <v>82</v>
      </c>
      <c r="AV140" s="13" t="s">
        <v>82</v>
      </c>
      <c r="AW140" s="13" t="s">
        <v>33</v>
      </c>
      <c r="AX140" s="13" t="s">
        <v>71</v>
      </c>
      <c r="AY140" s="202" t="s">
        <v>119</v>
      </c>
    </row>
    <row r="141" spans="1:65" s="2" customFormat="1" ht="16.5" customHeight="1">
      <c r="A141" s="33"/>
      <c r="B141" s="34"/>
      <c r="C141" s="172" t="s">
        <v>207</v>
      </c>
      <c r="D141" s="172" t="s">
        <v>121</v>
      </c>
      <c r="E141" s="173" t="s">
        <v>208</v>
      </c>
      <c r="F141" s="174" t="s">
        <v>209</v>
      </c>
      <c r="G141" s="175" t="s">
        <v>147</v>
      </c>
      <c r="H141" s="176">
        <v>546</v>
      </c>
      <c r="I141" s="177"/>
      <c r="J141" s="178">
        <f>ROUND(I141*H141,2)</f>
        <v>0</v>
      </c>
      <c r="K141" s="174" t="s">
        <v>125</v>
      </c>
      <c r="L141" s="38"/>
      <c r="M141" s="179" t="s">
        <v>19</v>
      </c>
      <c r="N141" s="180" t="s">
        <v>42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126</v>
      </c>
      <c r="AT141" s="183" t="s">
        <v>121</v>
      </c>
      <c r="AU141" s="183" t="s">
        <v>82</v>
      </c>
      <c r="AY141" s="16" t="s">
        <v>119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79</v>
      </c>
      <c r="BK141" s="184">
        <f>ROUND(I141*H141,2)</f>
        <v>0</v>
      </c>
      <c r="BL141" s="16" t="s">
        <v>126</v>
      </c>
      <c r="BM141" s="183" t="s">
        <v>210</v>
      </c>
    </row>
    <row r="142" spans="1:65" s="2" customFormat="1" ht="11.25">
      <c r="A142" s="33"/>
      <c r="B142" s="34"/>
      <c r="C142" s="35"/>
      <c r="D142" s="185" t="s">
        <v>128</v>
      </c>
      <c r="E142" s="35"/>
      <c r="F142" s="186" t="s">
        <v>211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128</v>
      </c>
      <c r="AU142" s="16" t="s">
        <v>82</v>
      </c>
    </row>
    <row r="143" spans="1:65" s="2" customFormat="1" ht="11.25">
      <c r="A143" s="33"/>
      <c r="B143" s="34"/>
      <c r="C143" s="35"/>
      <c r="D143" s="190" t="s">
        <v>130</v>
      </c>
      <c r="E143" s="35"/>
      <c r="F143" s="191" t="s">
        <v>212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130</v>
      </c>
      <c r="AU143" s="16" t="s">
        <v>82</v>
      </c>
    </row>
    <row r="144" spans="1:65" s="13" customFormat="1" ht="11.25">
      <c r="B144" s="192"/>
      <c r="C144" s="193"/>
      <c r="D144" s="185" t="s">
        <v>132</v>
      </c>
      <c r="E144" s="194" t="s">
        <v>19</v>
      </c>
      <c r="F144" s="195" t="s">
        <v>181</v>
      </c>
      <c r="G144" s="193"/>
      <c r="H144" s="196">
        <v>476.6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132</v>
      </c>
      <c r="AU144" s="202" t="s">
        <v>82</v>
      </c>
      <c r="AV144" s="13" t="s">
        <v>82</v>
      </c>
      <c r="AW144" s="13" t="s">
        <v>33</v>
      </c>
      <c r="AX144" s="13" t="s">
        <v>71</v>
      </c>
      <c r="AY144" s="202" t="s">
        <v>119</v>
      </c>
    </row>
    <row r="145" spans="1:65" s="13" customFormat="1" ht="11.25">
      <c r="B145" s="192"/>
      <c r="C145" s="193"/>
      <c r="D145" s="185" t="s">
        <v>132</v>
      </c>
      <c r="E145" s="194" t="s">
        <v>19</v>
      </c>
      <c r="F145" s="195" t="s">
        <v>213</v>
      </c>
      <c r="G145" s="193"/>
      <c r="H145" s="196">
        <v>69.400000000000006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132</v>
      </c>
      <c r="AU145" s="202" t="s">
        <v>82</v>
      </c>
      <c r="AV145" s="13" t="s">
        <v>82</v>
      </c>
      <c r="AW145" s="13" t="s">
        <v>33</v>
      </c>
      <c r="AX145" s="13" t="s">
        <v>71</v>
      </c>
      <c r="AY145" s="202" t="s">
        <v>119</v>
      </c>
    </row>
    <row r="146" spans="1:65" s="2" customFormat="1" ht="16.5" customHeight="1">
      <c r="A146" s="33"/>
      <c r="B146" s="34"/>
      <c r="C146" s="172" t="s">
        <v>214</v>
      </c>
      <c r="D146" s="172" t="s">
        <v>121</v>
      </c>
      <c r="E146" s="173" t="s">
        <v>215</v>
      </c>
      <c r="F146" s="174" t="s">
        <v>216</v>
      </c>
      <c r="G146" s="175" t="s">
        <v>147</v>
      </c>
      <c r="H146" s="176">
        <v>12.824999999999999</v>
      </c>
      <c r="I146" s="177"/>
      <c r="J146" s="178">
        <f>ROUND(I146*H146,2)</f>
        <v>0</v>
      </c>
      <c r="K146" s="174" t="s">
        <v>125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126</v>
      </c>
      <c r="AT146" s="183" t="s">
        <v>121</v>
      </c>
      <c r="AU146" s="183" t="s">
        <v>82</v>
      </c>
      <c r="AY146" s="16" t="s">
        <v>119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126</v>
      </c>
      <c r="BM146" s="183" t="s">
        <v>217</v>
      </c>
    </row>
    <row r="147" spans="1:65" s="2" customFormat="1" ht="19.5">
      <c r="A147" s="33"/>
      <c r="B147" s="34"/>
      <c r="C147" s="35"/>
      <c r="D147" s="185" t="s">
        <v>128</v>
      </c>
      <c r="E147" s="35"/>
      <c r="F147" s="186" t="s">
        <v>218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128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130</v>
      </c>
      <c r="E148" s="35"/>
      <c r="F148" s="191" t="s">
        <v>219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130</v>
      </c>
      <c r="AU148" s="16" t="s">
        <v>82</v>
      </c>
    </row>
    <row r="149" spans="1:65" s="13" customFormat="1" ht="11.25">
      <c r="B149" s="192"/>
      <c r="C149" s="193"/>
      <c r="D149" s="185" t="s">
        <v>132</v>
      </c>
      <c r="E149" s="194" t="s">
        <v>19</v>
      </c>
      <c r="F149" s="195" t="s">
        <v>220</v>
      </c>
      <c r="G149" s="193"/>
      <c r="H149" s="196">
        <v>1.44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132</v>
      </c>
      <c r="AU149" s="202" t="s">
        <v>82</v>
      </c>
      <c r="AV149" s="13" t="s">
        <v>82</v>
      </c>
      <c r="AW149" s="13" t="s">
        <v>33</v>
      </c>
      <c r="AX149" s="13" t="s">
        <v>71</v>
      </c>
      <c r="AY149" s="202" t="s">
        <v>119</v>
      </c>
    </row>
    <row r="150" spans="1:65" s="13" customFormat="1" ht="11.25">
      <c r="B150" s="192"/>
      <c r="C150" s="193"/>
      <c r="D150" s="185" t="s">
        <v>132</v>
      </c>
      <c r="E150" s="194" t="s">
        <v>19</v>
      </c>
      <c r="F150" s="195" t="s">
        <v>221</v>
      </c>
      <c r="G150" s="193"/>
      <c r="H150" s="196">
        <v>5.5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132</v>
      </c>
      <c r="AU150" s="202" t="s">
        <v>82</v>
      </c>
      <c r="AV150" s="13" t="s">
        <v>82</v>
      </c>
      <c r="AW150" s="13" t="s">
        <v>33</v>
      </c>
      <c r="AX150" s="13" t="s">
        <v>71</v>
      </c>
      <c r="AY150" s="202" t="s">
        <v>119</v>
      </c>
    </row>
    <row r="151" spans="1:65" s="13" customFormat="1" ht="11.25">
      <c r="B151" s="192"/>
      <c r="C151" s="193"/>
      <c r="D151" s="185" t="s">
        <v>132</v>
      </c>
      <c r="E151" s="194" t="s">
        <v>19</v>
      </c>
      <c r="F151" s="195" t="s">
        <v>222</v>
      </c>
      <c r="G151" s="193"/>
      <c r="H151" s="196">
        <v>5.8849999999999998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132</v>
      </c>
      <c r="AU151" s="202" t="s">
        <v>82</v>
      </c>
      <c r="AV151" s="13" t="s">
        <v>82</v>
      </c>
      <c r="AW151" s="13" t="s">
        <v>33</v>
      </c>
      <c r="AX151" s="13" t="s">
        <v>71</v>
      </c>
      <c r="AY151" s="202" t="s">
        <v>119</v>
      </c>
    </row>
    <row r="152" spans="1:65" s="2" customFormat="1" ht="16.5" customHeight="1">
      <c r="A152" s="33"/>
      <c r="B152" s="34"/>
      <c r="C152" s="172" t="s">
        <v>223</v>
      </c>
      <c r="D152" s="172" t="s">
        <v>121</v>
      </c>
      <c r="E152" s="173" t="s">
        <v>224</v>
      </c>
      <c r="F152" s="174" t="s">
        <v>225</v>
      </c>
      <c r="G152" s="175" t="s">
        <v>147</v>
      </c>
      <c r="H152" s="176">
        <v>9.1080000000000005</v>
      </c>
      <c r="I152" s="177"/>
      <c r="J152" s="178">
        <f>ROUND(I152*H152,2)</f>
        <v>0</v>
      </c>
      <c r="K152" s="174" t="s">
        <v>125</v>
      </c>
      <c r="L152" s="38"/>
      <c r="M152" s="179" t="s">
        <v>19</v>
      </c>
      <c r="N152" s="180" t="s">
        <v>42</v>
      </c>
      <c r="O152" s="63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126</v>
      </c>
      <c r="AT152" s="183" t="s">
        <v>121</v>
      </c>
      <c r="AU152" s="183" t="s">
        <v>82</v>
      </c>
      <c r="AY152" s="16" t="s">
        <v>119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79</v>
      </c>
      <c r="BK152" s="184">
        <f>ROUND(I152*H152,2)</f>
        <v>0</v>
      </c>
      <c r="BL152" s="16" t="s">
        <v>126</v>
      </c>
      <c r="BM152" s="183" t="s">
        <v>226</v>
      </c>
    </row>
    <row r="153" spans="1:65" s="2" customFormat="1" ht="19.5">
      <c r="A153" s="33"/>
      <c r="B153" s="34"/>
      <c r="C153" s="35"/>
      <c r="D153" s="185" t="s">
        <v>128</v>
      </c>
      <c r="E153" s="35"/>
      <c r="F153" s="186" t="s">
        <v>227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128</v>
      </c>
      <c r="AU153" s="16" t="s">
        <v>82</v>
      </c>
    </row>
    <row r="154" spans="1:65" s="2" customFormat="1" ht="11.25">
      <c r="A154" s="33"/>
      <c r="B154" s="34"/>
      <c r="C154" s="35"/>
      <c r="D154" s="190" t="s">
        <v>130</v>
      </c>
      <c r="E154" s="35"/>
      <c r="F154" s="191" t="s">
        <v>228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130</v>
      </c>
      <c r="AU154" s="16" t="s">
        <v>82</v>
      </c>
    </row>
    <row r="155" spans="1:65" s="13" customFormat="1" ht="11.25">
      <c r="B155" s="192"/>
      <c r="C155" s="193"/>
      <c r="D155" s="185" t="s">
        <v>132</v>
      </c>
      <c r="E155" s="194" t="s">
        <v>19</v>
      </c>
      <c r="F155" s="195" t="s">
        <v>229</v>
      </c>
      <c r="G155" s="193"/>
      <c r="H155" s="196">
        <v>4.4000000000000004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132</v>
      </c>
      <c r="AU155" s="202" t="s">
        <v>82</v>
      </c>
      <c r="AV155" s="13" t="s">
        <v>82</v>
      </c>
      <c r="AW155" s="13" t="s">
        <v>33</v>
      </c>
      <c r="AX155" s="13" t="s">
        <v>71</v>
      </c>
      <c r="AY155" s="202" t="s">
        <v>119</v>
      </c>
    </row>
    <row r="156" spans="1:65" s="13" customFormat="1" ht="11.25">
      <c r="B156" s="192"/>
      <c r="C156" s="193"/>
      <c r="D156" s="185" t="s">
        <v>132</v>
      </c>
      <c r="E156" s="194" t="s">
        <v>19</v>
      </c>
      <c r="F156" s="195" t="s">
        <v>230</v>
      </c>
      <c r="G156" s="193"/>
      <c r="H156" s="196">
        <v>4.7080000000000002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132</v>
      </c>
      <c r="AU156" s="202" t="s">
        <v>82</v>
      </c>
      <c r="AV156" s="13" t="s">
        <v>82</v>
      </c>
      <c r="AW156" s="13" t="s">
        <v>33</v>
      </c>
      <c r="AX156" s="13" t="s">
        <v>71</v>
      </c>
      <c r="AY156" s="202" t="s">
        <v>119</v>
      </c>
    </row>
    <row r="157" spans="1:65" s="2" customFormat="1" ht="16.5" customHeight="1">
      <c r="A157" s="33"/>
      <c r="B157" s="34"/>
      <c r="C157" s="204" t="s">
        <v>231</v>
      </c>
      <c r="D157" s="204" t="s">
        <v>232</v>
      </c>
      <c r="E157" s="205" t="s">
        <v>233</v>
      </c>
      <c r="F157" s="206" t="s">
        <v>234</v>
      </c>
      <c r="G157" s="207" t="s">
        <v>201</v>
      </c>
      <c r="H157" s="208">
        <v>15.196999999999999</v>
      </c>
      <c r="I157" s="209"/>
      <c r="J157" s="210">
        <f>ROUND(I157*H157,2)</f>
        <v>0</v>
      </c>
      <c r="K157" s="206" t="s">
        <v>125</v>
      </c>
      <c r="L157" s="211"/>
      <c r="M157" s="212" t="s">
        <v>19</v>
      </c>
      <c r="N157" s="213" t="s">
        <v>42</v>
      </c>
      <c r="O157" s="63"/>
      <c r="P157" s="181">
        <f>O157*H157</f>
        <v>0</v>
      </c>
      <c r="Q157" s="181">
        <v>1</v>
      </c>
      <c r="R157" s="181">
        <f>Q157*H157</f>
        <v>15.196999999999999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183</v>
      </c>
      <c r="AT157" s="183" t="s">
        <v>232</v>
      </c>
      <c r="AU157" s="183" t="s">
        <v>82</v>
      </c>
      <c r="AY157" s="16" t="s">
        <v>119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79</v>
      </c>
      <c r="BK157" s="184">
        <f>ROUND(I157*H157,2)</f>
        <v>0</v>
      </c>
      <c r="BL157" s="16" t="s">
        <v>126</v>
      </c>
      <c r="BM157" s="183" t="s">
        <v>235</v>
      </c>
    </row>
    <row r="158" spans="1:65" s="2" customFormat="1" ht="11.25">
      <c r="A158" s="33"/>
      <c r="B158" s="34"/>
      <c r="C158" s="35"/>
      <c r="D158" s="185" t="s">
        <v>128</v>
      </c>
      <c r="E158" s="35"/>
      <c r="F158" s="186" t="s">
        <v>234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128</v>
      </c>
      <c r="AU158" s="16" t="s">
        <v>82</v>
      </c>
    </row>
    <row r="159" spans="1:65" s="13" customFormat="1" ht="11.25">
      <c r="B159" s="192"/>
      <c r="C159" s="193"/>
      <c r="D159" s="185" t="s">
        <v>132</v>
      </c>
      <c r="E159" s="194" t="s">
        <v>19</v>
      </c>
      <c r="F159" s="195" t="s">
        <v>236</v>
      </c>
      <c r="G159" s="193"/>
      <c r="H159" s="196">
        <v>15.196999999999999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132</v>
      </c>
      <c r="AU159" s="202" t="s">
        <v>82</v>
      </c>
      <c r="AV159" s="13" t="s">
        <v>82</v>
      </c>
      <c r="AW159" s="13" t="s">
        <v>33</v>
      </c>
      <c r="AX159" s="13" t="s">
        <v>79</v>
      </c>
      <c r="AY159" s="202" t="s">
        <v>119</v>
      </c>
    </row>
    <row r="160" spans="1:65" s="2" customFormat="1" ht="16.5" customHeight="1">
      <c r="A160" s="33"/>
      <c r="B160" s="34"/>
      <c r="C160" s="172" t="s">
        <v>8</v>
      </c>
      <c r="D160" s="172" t="s">
        <v>121</v>
      </c>
      <c r="E160" s="173" t="s">
        <v>237</v>
      </c>
      <c r="F160" s="174" t="s">
        <v>238</v>
      </c>
      <c r="G160" s="175" t="s">
        <v>137</v>
      </c>
      <c r="H160" s="176">
        <v>261.2</v>
      </c>
      <c r="I160" s="177"/>
      <c r="J160" s="178">
        <f>ROUND(I160*H160,2)</f>
        <v>0</v>
      </c>
      <c r="K160" s="174" t="s">
        <v>125</v>
      </c>
      <c r="L160" s="38"/>
      <c r="M160" s="179" t="s">
        <v>19</v>
      </c>
      <c r="N160" s="180" t="s">
        <v>42</v>
      </c>
      <c r="O160" s="63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3" t="s">
        <v>126</v>
      </c>
      <c r="AT160" s="183" t="s">
        <v>121</v>
      </c>
      <c r="AU160" s="183" t="s">
        <v>82</v>
      </c>
      <c r="AY160" s="16" t="s">
        <v>119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79</v>
      </c>
      <c r="BK160" s="184">
        <f>ROUND(I160*H160,2)</f>
        <v>0</v>
      </c>
      <c r="BL160" s="16" t="s">
        <v>126</v>
      </c>
      <c r="BM160" s="183" t="s">
        <v>239</v>
      </c>
    </row>
    <row r="161" spans="1:65" s="2" customFormat="1" ht="11.25">
      <c r="A161" s="33"/>
      <c r="B161" s="34"/>
      <c r="C161" s="35"/>
      <c r="D161" s="185" t="s">
        <v>128</v>
      </c>
      <c r="E161" s="35"/>
      <c r="F161" s="186" t="s">
        <v>240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128</v>
      </c>
      <c r="AU161" s="16" t="s">
        <v>82</v>
      </c>
    </row>
    <row r="162" spans="1:65" s="2" customFormat="1" ht="11.25">
      <c r="A162" s="33"/>
      <c r="B162" s="34"/>
      <c r="C162" s="35"/>
      <c r="D162" s="190" t="s">
        <v>130</v>
      </c>
      <c r="E162" s="35"/>
      <c r="F162" s="191" t="s">
        <v>241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130</v>
      </c>
      <c r="AU162" s="16" t="s">
        <v>82</v>
      </c>
    </row>
    <row r="163" spans="1:65" s="13" customFormat="1" ht="11.25">
      <c r="B163" s="192"/>
      <c r="C163" s="193"/>
      <c r="D163" s="185" t="s">
        <v>132</v>
      </c>
      <c r="E163" s="194" t="s">
        <v>19</v>
      </c>
      <c r="F163" s="195" t="s">
        <v>242</v>
      </c>
      <c r="G163" s="193"/>
      <c r="H163" s="196">
        <v>261.2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132</v>
      </c>
      <c r="AU163" s="202" t="s">
        <v>82</v>
      </c>
      <c r="AV163" s="13" t="s">
        <v>82</v>
      </c>
      <c r="AW163" s="13" t="s">
        <v>33</v>
      </c>
      <c r="AX163" s="13" t="s">
        <v>79</v>
      </c>
      <c r="AY163" s="202" t="s">
        <v>119</v>
      </c>
    </row>
    <row r="164" spans="1:65" s="2" customFormat="1" ht="16.5" customHeight="1">
      <c r="A164" s="33"/>
      <c r="B164" s="34"/>
      <c r="C164" s="172" t="s">
        <v>243</v>
      </c>
      <c r="D164" s="172" t="s">
        <v>121</v>
      </c>
      <c r="E164" s="173" t="s">
        <v>244</v>
      </c>
      <c r="F164" s="174" t="s">
        <v>245</v>
      </c>
      <c r="G164" s="175" t="s">
        <v>137</v>
      </c>
      <c r="H164" s="176">
        <v>138.30000000000001</v>
      </c>
      <c r="I164" s="177"/>
      <c r="J164" s="178">
        <f>ROUND(I164*H164,2)</f>
        <v>0</v>
      </c>
      <c r="K164" s="174" t="s">
        <v>125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126</v>
      </c>
      <c r="AT164" s="183" t="s">
        <v>121</v>
      </c>
      <c r="AU164" s="183" t="s">
        <v>82</v>
      </c>
      <c r="AY164" s="16" t="s">
        <v>119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126</v>
      </c>
      <c r="BM164" s="183" t="s">
        <v>246</v>
      </c>
    </row>
    <row r="165" spans="1:65" s="2" customFormat="1" ht="11.25">
      <c r="A165" s="33"/>
      <c r="B165" s="34"/>
      <c r="C165" s="35"/>
      <c r="D165" s="185" t="s">
        <v>128</v>
      </c>
      <c r="E165" s="35"/>
      <c r="F165" s="186" t="s">
        <v>247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128</v>
      </c>
      <c r="AU165" s="16" t="s">
        <v>82</v>
      </c>
    </row>
    <row r="166" spans="1:65" s="2" customFormat="1" ht="11.25">
      <c r="A166" s="33"/>
      <c r="B166" s="34"/>
      <c r="C166" s="35"/>
      <c r="D166" s="190" t="s">
        <v>130</v>
      </c>
      <c r="E166" s="35"/>
      <c r="F166" s="191" t="s">
        <v>248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130</v>
      </c>
      <c r="AU166" s="16" t="s">
        <v>82</v>
      </c>
    </row>
    <row r="167" spans="1:65" s="13" customFormat="1" ht="11.25">
      <c r="B167" s="192"/>
      <c r="C167" s="193"/>
      <c r="D167" s="185" t="s">
        <v>132</v>
      </c>
      <c r="E167" s="194" t="s">
        <v>19</v>
      </c>
      <c r="F167" s="195" t="s">
        <v>249</v>
      </c>
      <c r="G167" s="193"/>
      <c r="H167" s="196">
        <v>138.30000000000001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132</v>
      </c>
      <c r="AU167" s="202" t="s">
        <v>82</v>
      </c>
      <c r="AV167" s="13" t="s">
        <v>82</v>
      </c>
      <c r="AW167" s="13" t="s">
        <v>33</v>
      </c>
      <c r="AX167" s="13" t="s">
        <v>79</v>
      </c>
      <c r="AY167" s="202" t="s">
        <v>119</v>
      </c>
    </row>
    <row r="168" spans="1:65" s="2" customFormat="1" ht="16.5" customHeight="1">
      <c r="A168" s="33"/>
      <c r="B168" s="34"/>
      <c r="C168" s="204" t="s">
        <v>250</v>
      </c>
      <c r="D168" s="204" t="s">
        <v>232</v>
      </c>
      <c r="E168" s="205" t="s">
        <v>251</v>
      </c>
      <c r="F168" s="206" t="s">
        <v>252</v>
      </c>
      <c r="G168" s="207" t="s">
        <v>253</v>
      </c>
      <c r="H168" s="208">
        <v>2.8490000000000002</v>
      </c>
      <c r="I168" s="209"/>
      <c r="J168" s="210">
        <f>ROUND(I168*H168,2)</f>
        <v>0</v>
      </c>
      <c r="K168" s="206" t="s">
        <v>125</v>
      </c>
      <c r="L168" s="211"/>
      <c r="M168" s="212" t="s">
        <v>19</v>
      </c>
      <c r="N168" s="213" t="s">
        <v>42</v>
      </c>
      <c r="O168" s="63"/>
      <c r="P168" s="181">
        <f>O168*H168</f>
        <v>0</v>
      </c>
      <c r="Q168" s="181">
        <v>1E-3</v>
      </c>
      <c r="R168" s="181">
        <f>Q168*H168</f>
        <v>2.8490000000000004E-3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183</v>
      </c>
      <c r="AT168" s="183" t="s">
        <v>232</v>
      </c>
      <c r="AU168" s="183" t="s">
        <v>82</v>
      </c>
      <c r="AY168" s="16" t="s">
        <v>119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79</v>
      </c>
      <c r="BK168" s="184">
        <f>ROUND(I168*H168,2)</f>
        <v>0</v>
      </c>
      <c r="BL168" s="16" t="s">
        <v>126</v>
      </c>
      <c r="BM168" s="183" t="s">
        <v>254</v>
      </c>
    </row>
    <row r="169" spans="1:65" s="2" customFormat="1" ht="11.25">
      <c r="A169" s="33"/>
      <c r="B169" s="34"/>
      <c r="C169" s="35"/>
      <c r="D169" s="185" t="s">
        <v>128</v>
      </c>
      <c r="E169" s="35"/>
      <c r="F169" s="186" t="s">
        <v>252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128</v>
      </c>
      <c r="AU169" s="16" t="s">
        <v>82</v>
      </c>
    </row>
    <row r="170" spans="1:65" s="2" customFormat="1" ht="19.5">
      <c r="A170" s="33"/>
      <c r="B170" s="34"/>
      <c r="C170" s="35"/>
      <c r="D170" s="185" t="s">
        <v>141</v>
      </c>
      <c r="E170" s="35"/>
      <c r="F170" s="203" t="s">
        <v>255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141</v>
      </c>
      <c r="AU170" s="16" t="s">
        <v>82</v>
      </c>
    </row>
    <row r="171" spans="1:65" s="13" customFormat="1" ht="11.25">
      <c r="B171" s="192"/>
      <c r="C171" s="193"/>
      <c r="D171" s="185" t="s">
        <v>132</v>
      </c>
      <c r="E171" s="194" t="s">
        <v>19</v>
      </c>
      <c r="F171" s="195" t="s">
        <v>256</v>
      </c>
      <c r="G171" s="193"/>
      <c r="H171" s="196">
        <v>2.8490000000000002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132</v>
      </c>
      <c r="AU171" s="202" t="s">
        <v>82</v>
      </c>
      <c r="AV171" s="13" t="s">
        <v>82</v>
      </c>
      <c r="AW171" s="13" t="s">
        <v>33</v>
      </c>
      <c r="AX171" s="13" t="s">
        <v>79</v>
      </c>
      <c r="AY171" s="202" t="s">
        <v>119</v>
      </c>
    </row>
    <row r="172" spans="1:65" s="2" customFormat="1" ht="16.5" customHeight="1">
      <c r="A172" s="33"/>
      <c r="B172" s="34"/>
      <c r="C172" s="172" t="s">
        <v>257</v>
      </c>
      <c r="D172" s="172" t="s">
        <v>121</v>
      </c>
      <c r="E172" s="173" t="s">
        <v>258</v>
      </c>
      <c r="F172" s="174" t="s">
        <v>259</v>
      </c>
      <c r="G172" s="175" t="s">
        <v>137</v>
      </c>
      <c r="H172" s="176">
        <v>1346.1</v>
      </c>
      <c r="I172" s="177"/>
      <c r="J172" s="178">
        <f>ROUND(I172*H172,2)</f>
        <v>0</v>
      </c>
      <c r="K172" s="174" t="s">
        <v>125</v>
      </c>
      <c r="L172" s="38"/>
      <c r="M172" s="179" t="s">
        <v>19</v>
      </c>
      <c r="N172" s="180" t="s">
        <v>42</v>
      </c>
      <c r="O172" s="63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3" t="s">
        <v>126</v>
      </c>
      <c r="AT172" s="183" t="s">
        <v>121</v>
      </c>
      <c r="AU172" s="183" t="s">
        <v>82</v>
      </c>
      <c r="AY172" s="16" t="s">
        <v>119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6" t="s">
        <v>79</v>
      </c>
      <c r="BK172" s="184">
        <f>ROUND(I172*H172,2)</f>
        <v>0</v>
      </c>
      <c r="BL172" s="16" t="s">
        <v>126</v>
      </c>
      <c r="BM172" s="183" t="s">
        <v>260</v>
      </c>
    </row>
    <row r="173" spans="1:65" s="2" customFormat="1" ht="11.25">
      <c r="A173" s="33"/>
      <c r="B173" s="34"/>
      <c r="C173" s="35"/>
      <c r="D173" s="185" t="s">
        <v>128</v>
      </c>
      <c r="E173" s="35"/>
      <c r="F173" s="186" t="s">
        <v>261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128</v>
      </c>
      <c r="AU173" s="16" t="s">
        <v>82</v>
      </c>
    </row>
    <row r="174" spans="1:65" s="2" customFormat="1" ht="11.25">
      <c r="A174" s="33"/>
      <c r="B174" s="34"/>
      <c r="C174" s="35"/>
      <c r="D174" s="190" t="s">
        <v>130</v>
      </c>
      <c r="E174" s="35"/>
      <c r="F174" s="191" t="s">
        <v>262</v>
      </c>
      <c r="G174" s="35"/>
      <c r="H174" s="35"/>
      <c r="I174" s="187"/>
      <c r="J174" s="35"/>
      <c r="K174" s="35"/>
      <c r="L174" s="38"/>
      <c r="M174" s="188"/>
      <c r="N174" s="189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130</v>
      </c>
      <c r="AU174" s="16" t="s">
        <v>82</v>
      </c>
    </row>
    <row r="175" spans="1:65" s="13" customFormat="1" ht="11.25">
      <c r="B175" s="192"/>
      <c r="C175" s="193"/>
      <c r="D175" s="185" t="s">
        <v>132</v>
      </c>
      <c r="E175" s="194" t="s">
        <v>19</v>
      </c>
      <c r="F175" s="195" t="s">
        <v>263</v>
      </c>
      <c r="G175" s="193"/>
      <c r="H175" s="196">
        <v>1012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132</v>
      </c>
      <c r="AU175" s="202" t="s">
        <v>82</v>
      </c>
      <c r="AV175" s="13" t="s">
        <v>82</v>
      </c>
      <c r="AW175" s="13" t="s">
        <v>33</v>
      </c>
      <c r="AX175" s="13" t="s">
        <v>71</v>
      </c>
      <c r="AY175" s="202" t="s">
        <v>119</v>
      </c>
    </row>
    <row r="176" spans="1:65" s="13" customFormat="1" ht="11.25">
      <c r="B176" s="192"/>
      <c r="C176" s="193"/>
      <c r="D176" s="185" t="s">
        <v>132</v>
      </c>
      <c r="E176" s="194" t="s">
        <v>19</v>
      </c>
      <c r="F176" s="195" t="s">
        <v>264</v>
      </c>
      <c r="G176" s="193"/>
      <c r="H176" s="196">
        <v>334.1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132</v>
      </c>
      <c r="AU176" s="202" t="s">
        <v>82</v>
      </c>
      <c r="AV176" s="13" t="s">
        <v>82</v>
      </c>
      <c r="AW176" s="13" t="s">
        <v>33</v>
      </c>
      <c r="AX176" s="13" t="s">
        <v>71</v>
      </c>
      <c r="AY176" s="202" t="s">
        <v>119</v>
      </c>
    </row>
    <row r="177" spans="1:65" s="2" customFormat="1" ht="16.5" customHeight="1">
      <c r="A177" s="33"/>
      <c r="B177" s="34"/>
      <c r="C177" s="172" t="s">
        <v>265</v>
      </c>
      <c r="D177" s="172" t="s">
        <v>121</v>
      </c>
      <c r="E177" s="173" t="s">
        <v>266</v>
      </c>
      <c r="F177" s="174" t="s">
        <v>267</v>
      </c>
      <c r="G177" s="175" t="s">
        <v>137</v>
      </c>
      <c r="H177" s="176">
        <v>12.9</v>
      </c>
      <c r="I177" s="177"/>
      <c r="J177" s="178">
        <f>ROUND(I177*H177,2)</f>
        <v>0</v>
      </c>
      <c r="K177" s="174" t="s">
        <v>125</v>
      </c>
      <c r="L177" s="38"/>
      <c r="M177" s="179" t="s">
        <v>19</v>
      </c>
      <c r="N177" s="180" t="s">
        <v>42</v>
      </c>
      <c r="O177" s="63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126</v>
      </c>
      <c r="AT177" s="183" t="s">
        <v>121</v>
      </c>
      <c r="AU177" s="183" t="s">
        <v>82</v>
      </c>
      <c r="AY177" s="16" t="s">
        <v>119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79</v>
      </c>
      <c r="BK177" s="184">
        <f>ROUND(I177*H177,2)</f>
        <v>0</v>
      </c>
      <c r="BL177" s="16" t="s">
        <v>126</v>
      </c>
      <c r="BM177" s="183" t="s">
        <v>268</v>
      </c>
    </row>
    <row r="178" spans="1:65" s="2" customFormat="1" ht="19.5">
      <c r="A178" s="33"/>
      <c r="B178" s="34"/>
      <c r="C178" s="35"/>
      <c r="D178" s="185" t="s">
        <v>128</v>
      </c>
      <c r="E178" s="35"/>
      <c r="F178" s="186" t="s">
        <v>269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128</v>
      </c>
      <c r="AU178" s="16" t="s">
        <v>82</v>
      </c>
    </row>
    <row r="179" spans="1:65" s="2" customFormat="1" ht="11.25">
      <c r="A179" s="33"/>
      <c r="B179" s="34"/>
      <c r="C179" s="35"/>
      <c r="D179" s="190" t="s">
        <v>130</v>
      </c>
      <c r="E179" s="35"/>
      <c r="F179" s="191" t="s">
        <v>270</v>
      </c>
      <c r="G179" s="35"/>
      <c r="H179" s="35"/>
      <c r="I179" s="187"/>
      <c r="J179" s="35"/>
      <c r="K179" s="35"/>
      <c r="L179" s="38"/>
      <c r="M179" s="188"/>
      <c r="N179" s="189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130</v>
      </c>
      <c r="AU179" s="16" t="s">
        <v>82</v>
      </c>
    </row>
    <row r="180" spans="1:65" s="13" customFormat="1" ht="11.25">
      <c r="B180" s="192"/>
      <c r="C180" s="193"/>
      <c r="D180" s="185" t="s">
        <v>132</v>
      </c>
      <c r="E180" s="194" t="s">
        <v>19</v>
      </c>
      <c r="F180" s="195" t="s">
        <v>271</v>
      </c>
      <c r="G180" s="193"/>
      <c r="H180" s="196">
        <v>12.9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132</v>
      </c>
      <c r="AU180" s="202" t="s">
        <v>82</v>
      </c>
      <c r="AV180" s="13" t="s">
        <v>82</v>
      </c>
      <c r="AW180" s="13" t="s">
        <v>33</v>
      </c>
      <c r="AX180" s="13" t="s">
        <v>71</v>
      </c>
      <c r="AY180" s="202" t="s">
        <v>119</v>
      </c>
    </row>
    <row r="181" spans="1:65" s="2" customFormat="1" ht="16.5" customHeight="1">
      <c r="A181" s="33"/>
      <c r="B181" s="34"/>
      <c r="C181" s="172" t="s">
        <v>272</v>
      </c>
      <c r="D181" s="172" t="s">
        <v>121</v>
      </c>
      <c r="E181" s="173" t="s">
        <v>273</v>
      </c>
      <c r="F181" s="174" t="s">
        <v>274</v>
      </c>
      <c r="G181" s="175" t="s">
        <v>137</v>
      </c>
      <c r="H181" s="176">
        <v>132</v>
      </c>
      <c r="I181" s="177"/>
      <c r="J181" s="178">
        <f>ROUND(I181*H181,2)</f>
        <v>0</v>
      </c>
      <c r="K181" s="174" t="s">
        <v>125</v>
      </c>
      <c r="L181" s="38"/>
      <c r="M181" s="179" t="s">
        <v>19</v>
      </c>
      <c r="N181" s="180" t="s">
        <v>42</v>
      </c>
      <c r="O181" s="63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126</v>
      </c>
      <c r="AT181" s="183" t="s">
        <v>121</v>
      </c>
      <c r="AU181" s="183" t="s">
        <v>82</v>
      </c>
      <c r="AY181" s="16" t="s">
        <v>119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79</v>
      </c>
      <c r="BK181" s="184">
        <f>ROUND(I181*H181,2)</f>
        <v>0</v>
      </c>
      <c r="BL181" s="16" t="s">
        <v>126</v>
      </c>
      <c r="BM181" s="183" t="s">
        <v>275</v>
      </c>
    </row>
    <row r="182" spans="1:65" s="2" customFormat="1" ht="19.5">
      <c r="A182" s="33"/>
      <c r="B182" s="34"/>
      <c r="C182" s="35"/>
      <c r="D182" s="185" t="s">
        <v>128</v>
      </c>
      <c r="E182" s="35"/>
      <c r="F182" s="186" t="s">
        <v>276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128</v>
      </c>
      <c r="AU182" s="16" t="s">
        <v>82</v>
      </c>
    </row>
    <row r="183" spans="1:65" s="2" customFormat="1" ht="11.25">
      <c r="A183" s="33"/>
      <c r="B183" s="34"/>
      <c r="C183" s="35"/>
      <c r="D183" s="190" t="s">
        <v>130</v>
      </c>
      <c r="E183" s="35"/>
      <c r="F183" s="191" t="s">
        <v>277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130</v>
      </c>
      <c r="AU183" s="16" t="s">
        <v>82</v>
      </c>
    </row>
    <row r="184" spans="1:65" s="13" customFormat="1" ht="11.25">
      <c r="B184" s="192"/>
      <c r="C184" s="193"/>
      <c r="D184" s="185" t="s">
        <v>132</v>
      </c>
      <c r="E184" s="194" t="s">
        <v>19</v>
      </c>
      <c r="F184" s="195" t="s">
        <v>278</v>
      </c>
      <c r="G184" s="193"/>
      <c r="H184" s="196">
        <v>132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132</v>
      </c>
      <c r="AU184" s="202" t="s">
        <v>82</v>
      </c>
      <c r="AV184" s="13" t="s">
        <v>82</v>
      </c>
      <c r="AW184" s="13" t="s">
        <v>33</v>
      </c>
      <c r="AX184" s="13" t="s">
        <v>79</v>
      </c>
      <c r="AY184" s="202" t="s">
        <v>119</v>
      </c>
    </row>
    <row r="185" spans="1:65" s="2" customFormat="1" ht="16.5" customHeight="1">
      <c r="A185" s="33"/>
      <c r="B185" s="34"/>
      <c r="C185" s="172" t="s">
        <v>7</v>
      </c>
      <c r="D185" s="172" t="s">
        <v>121</v>
      </c>
      <c r="E185" s="173" t="s">
        <v>279</v>
      </c>
      <c r="F185" s="174" t="s">
        <v>280</v>
      </c>
      <c r="G185" s="175" t="s">
        <v>137</v>
      </c>
      <c r="H185" s="176">
        <v>138.30000000000001</v>
      </c>
      <c r="I185" s="177"/>
      <c r="J185" s="178">
        <f>ROUND(I185*H185,2)</f>
        <v>0</v>
      </c>
      <c r="K185" s="174" t="s">
        <v>125</v>
      </c>
      <c r="L185" s="38"/>
      <c r="M185" s="179" t="s">
        <v>19</v>
      </c>
      <c r="N185" s="180" t="s">
        <v>42</v>
      </c>
      <c r="O185" s="63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126</v>
      </c>
      <c r="AT185" s="183" t="s">
        <v>121</v>
      </c>
      <c r="AU185" s="183" t="s">
        <v>82</v>
      </c>
      <c r="AY185" s="16" t="s">
        <v>119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79</v>
      </c>
      <c r="BK185" s="184">
        <f>ROUND(I185*H185,2)</f>
        <v>0</v>
      </c>
      <c r="BL185" s="16" t="s">
        <v>126</v>
      </c>
      <c r="BM185" s="183" t="s">
        <v>281</v>
      </c>
    </row>
    <row r="186" spans="1:65" s="2" customFormat="1" ht="11.25">
      <c r="A186" s="33"/>
      <c r="B186" s="34"/>
      <c r="C186" s="35"/>
      <c r="D186" s="185" t="s">
        <v>128</v>
      </c>
      <c r="E186" s="35"/>
      <c r="F186" s="186" t="s">
        <v>282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128</v>
      </c>
      <c r="AU186" s="16" t="s">
        <v>82</v>
      </c>
    </row>
    <row r="187" spans="1:65" s="2" customFormat="1" ht="11.25">
      <c r="A187" s="33"/>
      <c r="B187" s="34"/>
      <c r="C187" s="35"/>
      <c r="D187" s="190" t="s">
        <v>130</v>
      </c>
      <c r="E187" s="35"/>
      <c r="F187" s="191" t="s">
        <v>283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130</v>
      </c>
      <c r="AU187" s="16" t="s">
        <v>82</v>
      </c>
    </row>
    <row r="188" spans="1:65" s="13" customFormat="1" ht="11.25">
      <c r="B188" s="192"/>
      <c r="C188" s="193"/>
      <c r="D188" s="185" t="s">
        <v>132</v>
      </c>
      <c r="E188" s="194" t="s">
        <v>19</v>
      </c>
      <c r="F188" s="195" t="s">
        <v>249</v>
      </c>
      <c r="G188" s="193"/>
      <c r="H188" s="196">
        <v>138.30000000000001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132</v>
      </c>
      <c r="AU188" s="202" t="s">
        <v>82</v>
      </c>
      <c r="AV188" s="13" t="s">
        <v>82</v>
      </c>
      <c r="AW188" s="13" t="s">
        <v>33</v>
      </c>
      <c r="AX188" s="13" t="s">
        <v>79</v>
      </c>
      <c r="AY188" s="202" t="s">
        <v>119</v>
      </c>
    </row>
    <row r="189" spans="1:65" s="12" customFormat="1" ht="22.9" customHeight="1">
      <c r="B189" s="156"/>
      <c r="C189" s="157"/>
      <c r="D189" s="158" t="s">
        <v>70</v>
      </c>
      <c r="E189" s="170" t="s">
        <v>82</v>
      </c>
      <c r="F189" s="170" t="s">
        <v>284</v>
      </c>
      <c r="G189" s="157"/>
      <c r="H189" s="157"/>
      <c r="I189" s="160"/>
      <c r="J189" s="171">
        <f>BK189</f>
        <v>0</v>
      </c>
      <c r="K189" s="157"/>
      <c r="L189" s="162"/>
      <c r="M189" s="163"/>
      <c r="N189" s="164"/>
      <c r="O189" s="164"/>
      <c r="P189" s="165">
        <f>SUM(P190:P199)</f>
        <v>0</v>
      </c>
      <c r="Q189" s="164"/>
      <c r="R189" s="165">
        <f>SUM(R190:R199)</f>
        <v>96.640648999999996</v>
      </c>
      <c r="S189" s="164"/>
      <c r="T189" s="166">
        <f>SUM(T190:T199)</f>
        <v>0</v>
      </c>
      <c r="AR189" s="167" t="s">
        <v>79</v>
      </c>
      <c r="AT189" s="168" t="s">
        <v>70</v>
      </c>
      <c r="AU189" s="168" t="s">
        <v>79</v>
      </c>
      <c r="AY189" s="167" t="s">
        <v>119</v>
      </c>
      <c r="BK189" s="169">
        <f>SUM(BK190:BK199)</f>
        <v>0</v>
      </c>
    </row>
    <row r="190" spans="1:65" s="2" customFormat="1" ht="16.5" customHeight="1">
      <c r="A190" s="33"/>
      <c r="B190" s="34"/>
      <c r="C190" s="172" t="s">
        <v>285</v>
      </c>
      <c r="D190" s="172" t="s">
        <v>121</v>
      </c>
      <c r="E190" s="173" t="s">
        <v>286</v>
      </c>
      <c r="F190" s="174" t="s">
        <v>287</v>
      </c>
      <c r="G190" s="175" t="s">
        <v>147</v>
      </c>
      <c r="H190" s="176">
        <v>57.96</v>
      </c>
      <c r="I190" s="177"/>
      <c r="J190" s="178">
        <f>ROUND(I190*H190,2)</f>
        <v>0</v>
      </c>
      <c r="K190" s="174" t="s">
        <v>125</v>
      </c>
      <c r="L190" s="38"/>
      <c r="M190" s="179" t="s">
        <v>19</v>
      </c>
      <c r="N190" s="180" t="s">
        <v>42</v>
      </c>
      <c r="O190" s="63"/>
      <c r="P190" s="181">
        <f>O190*H190</f>
        <v>0</v>
      </c>
      <c r="Q190" s="181">
        <v>1.665</v>
      </c>
      <c r="R190" s="181">
        <f>Q190*H190</f>
        <v>96.503399999999999</v>
      </c>
      <c r="S190" s="181">
        <v>0</v>
      </c>
      <c r="T190" s="18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3" t="s">
        <v>126</v>
      </c>
      <c r="AT190" s="183" t="s">
        <v>121</v>
      </c>
      <c r="AU190" s="183" t="s">
        <v>82</v>
      </c>
      <c r="AY190" s="16" t="s">
        <v>119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79</v>
      </c>
      <c r="BK190" s="184">
        <f>ROUND(I190*H190,2)</f>
        <v>0</v>
      </c>
      <c r="BL190" s="16" t="s">
        <v>126</v>
      </c>
      <c r="BM190" s="183" t="s">
        <v>288</v>
      </c>
    </row>
    <row r="191" spans="1:65" s="2" customFormat="1" ht="19.5">
      <c r="A191" s="33"/>
      <c r="B191" s="34"/>
      <c r="C191" s="35"/>
      <c r="D191" s="185" t="s">
        <v>128</v>
      </c>
      <c r="E191" s="35"/>
      <c r="F191" s="186" t="s">
        <v>289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128</v>
      </c>
      <c r="AU191" s="16" t="s">
        <v>82</v>
      </c>
    </row>
    <row r="192" spans="1:65" s="2" customFormat="1" ht="11.25">
      <c r="A192" s="33"/>
      <c r="B192" s="34"/>
      <c r="C192" s="35"/>
      <c r="D192" s="190" t="s">
        <v>130</v>
      </c>
      <c r="E192" s="35"/>
      <c r="F192" s="191" t="s">
        <v>290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130</v>
      </c>
      <c r="AU192" s="16" t="s">
        <v>82</v>
      </c>
    </row>
    <row r="193" spans="1:65" s="2" customFormat="1" ht="19.5">
      <c r="A193" s="33"/>
      <c r="B193" s="34"/>
      <c r="C193" s="35"/>
      <c r="D193" s="185" t="s">
        <v>141</v>
      </c>
      <c r="E193" s="35"/>
      <c r="F193" s="203" t="s">
        <v>291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141</v>
      </c>
      <c r="AU193" s="16" t="s">
        <v>82</v>
      </c>
    </row>
    <row r="194" spans="1:65" s="13" customFormat="1" ht="11.25">
      <c r="B194" s="192"/>
      <c r="C194" s="193"/>
      <c r="D194" s="185" t="s">
        <v>132</v>
      </c>
      <c r="E194" s="194" t="s">
        <v>19</v>
      </c>
      <c r="F194" s="195" t="s">
        <v>157</v>
      </c>
      <c r="G194" s="193"/>
      <c r="H194" s="196">
        <v>57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132</v>
      </c>
      <c r="AU194" s="202" t="s">
        <v>82</v>
      </c>
      <c r="AV194" s="13" t="s">
        <v>82</v>
      </c>
      <c r="AW194" s="13" t="s">
        <v>33</v>
      </c>
      <c r="AX194" s="13" t="s">
        <v>71</v>
      </c>
      <c r="AY194" s="202" t="s">
        <v>119</v>
      </c>
    </row>
    <row r="195" spans="1:65" s="13" customFormat="1" ht="11.25">
      <c r="B195" s="192"/>
      <c r="C195" s="193"/>
      <c r="D195" s="185" t="s">
        <v>132</v>
      </c>
      <c r="E195" s="194" t="s">
        <v>19</v>
      </c>
      <c r="F195" s="195" t="s">
        <v>292</v>
      </c>
      <c r="G195" s="193"/>
      <c r="H195" s="196">
        <v>0.96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132</v>
      </c>
      <c r="AU195" s="202" t="s">
        <v>82</v>
      </c>
      <c r="AV195" s="13" t="s">
        <v>82</v>
      </c>
      <c r="AW195" s="13" t="s">
        <v>33</v>
      </c>
      <c r="AX195" s="13" t="s">
        <v>71</v>
      </c>
      <c r="AY195" s="202" t="s">
        <v>119</v>
      </c>
    </row>
    <row r="196" spans="1:65" s="2" customFormat="1" ht="16.5" customHeight="1">
      <c r="A196" s="33"/>
      <c r="B196" s="34"/>
      <c r="C196" s="172" t="s">
        <v>293</v>
      </c>
      <c r="D196" s="172" t="s">
        <v>121</v>
      </c>
      <c r="E196" s="173" t="s">
        <v>294</v>
      </c>
      <c r="F196" s="174" t="s">
        <v>295</v>
      </c>
      <c r="G196" s="175" t="s">
        <v>124</v>
      </c>
      <c r="H196" s="176">
        <v>280.10000000000002</v>
      </c>
      <c r="I196" s="177"/>
      <c r="J196" s="178">
        <f>ROUND(I196*H196,2)</f>
        <v>0</v>
      </c>
      <c r="K196" s="174" t="s">
        <v>125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4.8999999999999998E-4</v>
      </c>
      <c r="R196" s="181">
        <f>Q196*H196</f>
        <v>0.13724900000000001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126</v>
      </c>
      <c r="AT196" s="183" t="s">
        <v>121</v>
      </c>
      <c r="AU196" s="183" t="s">
        <v>82</v>
      </c>
      <c r="AY196" s="16" t="s">
        <v>119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126</v>
      </c>
      <c r="BM196" s="183" t="s">
        <v>296</v>
      </c>
    </row>
    <row r="197" spans="1:65" s="2" customFormat="1" ht="11.25">
      <c r="A197" s="33"/>
      <c r="B197" s="34"/>
      <c r="C197" s="35"/>
      <c r="D197" s="185" t="s">
        <v>128</v>
      </c>
      <c r="E197" s="35"/>
      <c r="F197" s="186" t="s">
        <v>297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128</v>
      </c>
      <c r="AU197" s="16" t="s">
        <v>82</v>
      </c>
    </row>
    <row r="198" spans="1:65" s="2" customFormat="1" ht="11.25">
      <c r="A198" s="33"/>
      <c r="B198" s="34"/>
      <c r="C198" s="35"/>
      <c r="D198" s="190" t="s">
        <v>130</v>
      </c>
      <c r="E198" s="35"/>
      <c r="F198" s="191" t="s">
        <v>298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130</v>
      </c>
      <c r="AU198" s="16" t="s">
        <v>82</v>
      </c>
    </row>
    <row r="199" spans="1:65" s="13" customFormat="1" ht="11.25">
      <c r="B199" s="192"/>
      <c r="C199" s="193"/>
      <c r="D199" s="185" t="s">
        <v>132</v>
      </c>
      <c r="E199" s="194" t="s">
        <v>19</v>
      </c>
      <c r="F199" s="195" t="s">
        <v>299</v>
      </c>
      <c r="G199" s="193"/>
      <c r="H199" s="196">
        <v>280.10000000000002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132</v>
      </c>
      <c r="AU199" s="202" t="s">
        <v>82</v>
      </c>
      <c r="AV199" s="13" t="s">
        <v>82</v>
      </c>
      <c r="AW199" s="13" t="s">
        <v>33</v>
      </c>
      <c r="AX199" s="13" t="s">
        <v>71</v>
      </c>
      <c r="AY199" s="202" t="s">
        <v>119</v>
      </c>
    </row>
    <row r="200" spans="1:65" s="12" customFormat="1" ht="22.9" customHeight="1">
      <c r="B200" s="156"/>
      <c r="C200" s="157"/>
      <c r="D200" s="158" t="s">
        <v>70</v>
      </c>
      <c r="E200" s="170" t="s">
        <v>126</v>
      </c>
      <c r="F200" s="170" t="s">
        <v>300</v>
      </c>
      <c r="G200" s="157"/>
      <c r="H200" s="157"/>
      <c r="I200" s="160"/>
      <c r="J200" s="171">
        <f>BK200</f>
        <v>0</v>
      </c>
      <c r="K200" s="157"/>
      <c r="L200" s="162"/>
      <c r="M200" s="163"/>
      <c r="N200" s="164"/>
      <c r="O200" s="164"/>
      <c r="P200" s="165">
        <f>SUM(P201:P205)</f>
        <v>0</v>
      </c>
      <c r="Q200" s="164"/>
      <c r="R200" s="165">
        <f>SUM(R201:R205)</f>
        <v>4.3052832900000002</v>
      </c>
      <c r="S200" s="164"/>
      <c r="T200" s="166">
        <f>SUM(T201:T205)</f>
        <v>0</v>
      </c>
      <c r="AR200" s="167" t="s">
        <v>79</v>
      </c>
      <c r="AT200" s="168" t="s">
        <v>70</v>
      </c>
      <c r="AU200" s="168" t="s">
        <v>79</v>
      </c>
      <c r="AY200" s="167" t="s">
        <v>119</v>
      </c>
      <c r="BK200" s="169">
        <f>SUM(BK201:BK205)</f>
        <v>0</v>
      </c>
    </row>
    <row r="201" spans="1:65" s="2" customFormat="1" ht="16.5" customHeight="1">
      <c r="A201" s="33"/>
      <c r="B201" s="34"/>
      <c r="C201" s="172" t="s">
        <v>301</v>
      </c>
      <c r="D201" s="172" t="s">
        <v>121</v>
      </c>
      <c r="E201" s="173" t="s">
        <v>302</v>
      </c>
      <c r="F201" s="174" t="s">
        <v>303</v>
      </c>
      <c r="G201" s="175" t="s">
        <v>147</v>
      </c>
      <c r="H201" s="176">
        <v>2.2770000000000001</v>
      </c>
      <c r="I201" s="177"/>
      <c r="J201" s="178">
        <f>ROUND(I201*H201,2)</f>
        <v>0</v>
      </c>
      <c r="K201" s="174" t="s">
        <v>125</v>
      </c>
      <c r="L201" s="38"/>
      <c r="M201" s="179" t="s">
        <v>19</v>
      </c>
      <c r="N201" s="180" t="s">
        <v>42</v>
      </c>
      <c r="O201" s="63"/>
      <c r="P201" s="181">
        <f>O201*H201</f>
        <v>0</v>
      </c>
      <c r="Q201" s="181">
        <v>1.8907700000000001</v>
      </c>
      <c r="R201" s="181">
        <f>Q201*H201</f>
        <v>4.3052832900000002</v>
      </c>
      <c r="S201" s="181">
        <v>0</v>
      </c>
      <c r="T201" s="18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3" t="s">
        <v>126</v>
      </c>
      <c r="AT201" s="183" t="s">
        <v>121</v>
      </c>
      <c r="AU201" s="183" t="s">
        <v>82</v>
      </c>
      <c r="AY201" s="16" t="s">
        <v>119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79</v>
      </c>
      <c r="BK201" s="184">
        <f>ROUND(I201*H201,2)</f>
        <v>0</v>
      </c>
      <c r="BL201" s="16" t="s">
        <v>126</v>
      </c>
      <c r="BM201" s="183" t="s">
        <v>304</v>
      </c>
    </row>
    <row r="202" spans="1:65" s="2" customFormat="1" ht="11.25">
      <c r="A202" s="33"/>
      <c r="B202" s="34"/>
      <c r="C202" s="35"/>
      <c r="D202" s="185" t="s">
        <v>128</v>
      </c>
      <c r="E202" s="35"/>
      <c r="F202" s="186" t="s">
        <v>305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128</v>
      </c>
      <c r="AU202" s="16" t="s">
        <v>82</v>
      </c>
    </row>
    <row r="203" spans="1:65" s="2" customFormat="1" ht="11.25">
      <c r="A203" s="33"/>
      <c r="B203" s="34"/>
      <c r="C203" s="35"/>
      <c r="D203" s="190" t="s">
        <v>130</v>
      </c>
      <c r="E203" s="35"/>
      <c r="F203" s="191" t="s">
        <v>306</v>
      </c>
      <c r="G203" s="35"/>
      <c r="H203" s="35"/>
      <c r="I203" s="187"/>
      <c r="J203" s="35"/>
      <c r="K203" s="35"/>
      <c r="L203" s="38"/>
      <c r="M203" s="188"/>
      <c r="N203" s="189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130</v>
      </c>
      <c r="AU203" s="16" t="s">
        <v>82</v>
      </c>
    </row>
    <row r="204" spans="1:65" s="13" customFormat="1" ht="11.25">
      <c r="B204" s="192"/>
      <c r="C204" s="193"/>
      <c r="D204" s="185" t="s">
        <v>132</v>
      </c>
      <c r="E204" s="194" t="s">
        <v>19</v>
      </c>
      <c r="F204" s="195" t="s">
        <v>307</v>
      </c>
      <c r="G204" s="193"/>
      <c r="H204" s="196">
        <v>1.1000000000000001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132</v>
      </c>
      <c r="AU204" s="202" t="s">
        <v>82</v>
      </c>
      <c r="AV204" s="13" t="s">
        <v>82</v>
      </c>
      <c r="AW204" s="13" t="s">
        <v>33</v>
      </c>
      <c r="AX204" s="13" t="s">
        <v>71</v>
      </c>
      <c r="AY204" s="202" t="s">
        <v>119</v>
      </c>
    </row>
    <row r="205" spans="1:65" s="13" customFormat="1" ht="11.25">
      <c r="B205" s="192"/>
      <c r="C205" s="193"/>
      <c r="D205" s="185" t="s">
        <v>132</v>
      </c>
      <c r="E205" s="194" t="s">
        <v>19</v>
      </c>
      <c r="F205" s="195" t="s">
        <v>308</v>
      </c>
      <c r="G205" s="193"/>
      <c r="H205" s="196">
        <v>1.177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132</v>
      </c>
      <c r="AU205" s="202" t="s">
        <v>82</v>
      </c>
      <c r="AV205" s="13" t="s">
        <v>82</v>
      </c>
      <c r="AW205" s="13" t="s">
        <v>33</v>
      </c>
      <c r="AX205" s="13" t="s">
        <v>71</v>
      </c>
      <c r="AY205" s="202" t="s">
        <v>119</v>
      </c>
    </row>
    <row r="206" spans="1:65" s="12" customFormat="1" ht="22.9" customHeight="1">
      <c r="B206" s="156"/>
      <c r="C206" s="157"/>
      <c r="D206" s="158" t="s">
        <v>70</v>
      </c>
      <c r="E206" s="170" t="s">
        <v>159</v>
      </c>
      <c r="F206" s="170" t="s">
        <v>309</v>
      </c>
      <c r="G206" s="157"/>
      <c r="H206" s="157"/>
      <c r="I206" s="160"/>
      <c r="J206" s="171">
        <f>BK206</f>
        <v>0</v>
      </c>
      <c r="K206" s="157"/>
      <c r="L206" s="162"/>
      <c r="M206" s="163"/>
      <c r="N206" s="164"/>
      <c r="O206" s="164"/>
      <c r="P206" s="165">
        <f>SUM(P207:P260)</f>
        <v>0</v>
      </c>
      <c r="Q206" s="164"/>
      <c r="R206" s="165">
        <f>SUM(R207:R260)</f>
        <v>1345.3429399999995</v>
      </c>
      <c r="S206" s="164"/>
      <c r="T206" s="166">
        <f>SUM(T207:T260)</f>
        <v>0</v>
      </c>
      <c r="AR206" s="167" t="s">
        <v>79</v>
      </c>
      <c r="AT206" s="168" t="s">
        <v>70</v>
      </c>
      <c r="AU206" s="168" t="s">
        <v>79</v>
      </c>
      <c r="AY206" s="167" t="s">
        <v>119</v>
      </c>
      <c r="BK206" s="169">
        <f>SUM(BK207:BK260)</f>
        <v>0</v>
      </c>
    </row>
    <row r="207" spans="1:65" s="2" customFormat="1" ht="24.2" customHeight="1">
      <c r="A207" s="33"/>
      <c r="B207" s="34"/>
      <c r="C207" s="172" t="s">
        <v>310</v>
      </c>
      <c r="D207" s="172" t="s">
        <v>121</v>
      </c>
      <c r="E207" s="173" t="s">
        <v>311</v>
      </c>
      <c r="F207" s="174" t="s">
        <v>312</v>
      </c>
      <c r="G207" s="175" t="s">
        <v>137</v>
      </c>
      <c r="H207" s="176">
        <v>1346.1</v>
      </c>
      <c r="I207" s="177"/>
      <c r="J207" s="178">
        <f>ROUND(I207*H207,2)</f>
        <v>0</v>
      </c>
      <c r="K207" s="174" t="s">
        <v>125</v>
      </c>
      <c r="L207" s="38"/>
      <c r="M207" s="179" t="s">
        <v>19</v>
      </c>
      <c r="N207" s="180" t="s">
        <v>42</v>
      </c>
      <c r="O207" s="63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3" t="s">
        <v>126</v>
      </c>
      <c r="AT207" s="183" t="s">
        <v>121</v>
      </c>
      <c r="AU207" s="183" t="s">
        <v>82</v>
      </c>
      <c r="AY207" s="16" t="s">
        <v>119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79</v>
      </c>
      <c r="BK207" s="184">
        <f>ROUND(I207*H207,2)</f>
        <v>0</v>
      </c>
      <c r="BL207" s="16" t="s">
        <v>126</v>
      </c>
      <c r="BM207" s="183" t="s">
        <v>313</v>
      </c>
    </row>
    <row r="208" spans="1:65" s="2" customFormat="1" ht="29.25">
      <c r="A208" s="33"/>
      <c r="B208" s="34"/>
      <c r="C208" s="35"/>
      <c r="D208" s="185" t="s">
        <v>128</v>
      </c>
      <c r="E208" s="35"/>
      <c r="F208" s="186" t="s">
        <v>314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128</v>
      </c>
      <c r="AU208" s="16" t="s">
        <v>82</v>
      </c>
    </row>
    <row r="209" spans="1:65" s="2" customFormat="1" ht="11.25">
      <c r="A209" s="33"/>
      <c r="B209" s="34"/>
      <c r="C209" s="35"/>
      <c r="D209" s="190" t="s">
        <v>130</v>
      </c>
      <c r="E209" s="35"/>
      <c r="F209" s="191" t="s">
        <v>315</v>
      </c>
      <c r="G209" s="35"/>
      <c r="H209" s="35"/>
      <c r="I209" s="187"/>
      <c r="J209" s="35"/>
      <c r="K209" s="35"/>
      <c r="L209" s="38"/>
      <c r="M209" s="188"/>
      <c r="N209" s="189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130</v>
      </c>
      <c r="AU209" s="16" t="s">
        <v>82</v>
      </c>
    </row>
    <row r="210" spans="1:65" s="13" customFormat="1" ht="11.25">
      <c r="B210" s="192"/>
      <c r="C210" s="193"/>
      <c r="D210" s="185" t="s">
        <v>132</v>
      </c>
      <c r="E210" s="194" t="s">
        <v>19</v>
      </c>
      <c r="F210" s="195" t="s">
        <v>316</v>
      </c>
      <c r="G210" s="193"/>
      <c r="H210" s="196">
        <v>1012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132</v>
      </c>
      <c r="AU210" s="202" t="s">
        <v>82</v>
      </c>
      <c r="AV210" s="13" t="s">
        <v>82</v>
      </c>
      <c r="AW210" s="13" t="s">
        <v>33</v>
      </c>
      <c r="AX210" s="13" t="s">
        <v>71</v>
      </c>
      <c r="AY210" s="202" t="s">
        <v>119</v>
      </c>
    </row>
    <row r="211" spans="1:65" s="13" customFormat="1" ht="11.25">
      <c r="B211" s="192"/>
      <c r="C211" s="193"/>
      <c r="D211" s="185" t="s">
        <v>132</v>
      </c>
      <c r="E211" s="194" t="s">
        <v>19</v>
      </c>
      <c r="F211" s="195" t="s">
        <v>264</v>
      </c>
      <c r="G211" s="193"/>
      <c r="H211" s="196">
        <v>334.1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132</v>
      </c>
      <c r="AU211" s="202" t="s">
        <v>82</v>
      </c>
      <c r="AV211" s="13" t="s">
        <v>82</v>
      </c>
      <c r="AW211" s="13" t="s">
        <v>33</v>
      </c>
      <c r="AX211" s="13" t="s">
        <v>71</v>
      </c>
      <c r="AY211" s="202" t="s">
        <v>119</v>
      </c>
    </row>
    <row r="212" spans="1:65" s="2" customFormat="1" ht="16.5" customHeight="1">
      <c r="A212" s="33"/>
      <c r="B212" s="34"/>
      <c r="C212" s="204" t="s">
        <v>317</v>
      </c>
      <c r="D212" s="204" t="s">
        <v>232</v>
      </c>
      <c r="E212" s="205" t="s">
        <v>318</v>
      </c>
      <c r="F212" s="206" t="s">
        <v>319</v>
      </c>
      <c r="G212" s="207" t="s">
        <v>201</v>
      </c>
      <c r="H212" s="208">
        <v>59.497999999999998</v>
      </c>
      <c r="I212" s="209"/>
      <c r="J212" s="210">
        <f>ROUND(I212*H212,2)</f>
        <v>0</v>
      </c>
      <c r="K212" s="206" t="s">
        <v>125</v>
      </c>
      <c r="L212" s="211"/>
      <c r="M212" s="212" t="s">
        <v>19</v>
      </c>
      <c r="N212" s="213" t="s">
        <v>42</v>
      </c>
      <c r="O212" s="63"/>
      <c r="P212" s="181">
        <f>O212*H212</f>
        <v>0</v>
      </c>
      <c r="Q212" s="181">
        <v>1</v>
      </c>
      <c r="R212" s="181">
        <f>Q212*H212</f>
        <v>59.497999999999998</v>
      </c>
      <c r="S212" s="181">
        <v>0</v>
      </c>
      <c r="T212" s="18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3" t="s">
        <v>183</v>
      </c>
      <c r="AT212" s="183" t="s">
        <v>232</v>
      </c>
      <c r="AU212" s="183" t="s">
        <v>82</v>
      </c>
      <c r="AY212" s="16" t="s">
        <v>119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79</v>
      </c>
      <c r="BK212" s="184">
        <f>ROUND(I212*H212,2)</f>
        <v>0</v>
      </c>
      <c r="BL212" s="16" t="s">
        <v>126</v>
      </c>
      <c r="BM212" s="183" t="s">
        <v>320</v>
      </c>
    </row>
    <row r="213" spans="1:65" s="2" customFormat="1" ht="11.25">
      <c r="A213" s="33"/>
      <c r="B213" s="34"/>
      <c r="C213" s="35"/>
      <c r="D213" s="185" t="s">
        <v>128</v>
      </c>
      <c r="E213" s="35"/>
      <c r="F213" s="186" t="s">
        <v>319</v>
      </c>
      <c r="G213" s="35"/>
      <c r="H213" s="35"/>
      <c r="I213" s="187"/>
      <c r="J213" s="35"/>
      <c r="K213" s="35"/>
      <c r="L213" s="38"/>
      <c r="M213" s="188"/>
      <c r="N213" s="189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128</v>
      </c>
      <c r="AU213" s="16" t="s">
        <v>82</v>
      </c>
    </row>
    <row r="214" spans="1:65" s="2" customFormat="1" ht="19.5">
      <c r="A214" s="33"/>
      <c r="B214" s="34"/>
      <c r="C214" s="35"/>
      <c r="D214" s="185" t="s">
        <v>141</v>
      </c>
      <c r="E214" s="35"/>
      <c r="F214" s="203" t="s">
        <v>321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141</v>
      </c>
      <c r="AU214" s="16" t="s">
        <v>82</v>
      </c>
    </row>
    <row r="215" spans="1:65" s="13" customFormat="1" ht="11.25">
      <c r="B215" s="192"/>
      <c r="C215" s="193"/>
      <c r="D215" s="185" t="s">
        <v>132</v>
      </c>
      <c r="E215" s="194" t="s">
        <v>19</v>
      </c>
      <c r="F215" s="195" t="s">
        <v>322</v>
      </c>
      <c r="G215" s="193"/>
      <c r="H215" s="196">
        <v>59.497999999999998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132</v>
      </c>
      <c r="AU215" s="202" t="s">
        <v>82</v>
      </c>
      <c r="AV215" s="13" t="s">
        <v>82</v>
      </c>
      <c r="AW215" s="13" t="s">
        <v>33</v>
      </c>
      <c r="AX215" s="13" t="s">
        <v>79</v>
      </c>
      <c r="AY215" s="202" t="s">
        <v>119</v>
      </c>
    </row>
    <row r="216" spans="1:65" s="2" customFormat="1" ht="16.5" customHeight="1">
      <c r="A216" s="33"/>
      <c r="B216" s="34"/>
      <c r="C216" s="172" t="s">
        <v>323</v>
      </c>
      <c r="D216" s="172" t="s">
        <v>121</v>
      </c>
      <c r="E216" s="173" t="s">
        <v>324</v>
      </c>
      <c r="F216" s="174" t="s">
        <v>325</v>
      </c>
      <c r="G216" s="175" t="s">
        <v>137</v>
      </c>
      <c r="H216" s="176">
        <v>1346.1</v>
      </c>
      <c r="I216" s="177"/>
      <c r="J216" s="178">
        <f>ROUND(I216*H216,2)</f>
        <v>0</v>
      </c>
      <c r="K216" s="174" t="s">
        <v>125</v>
      </c>
      <c r="L216" s="38"/>
      <c r="M216" s="179" t="s">
        <v>19</v>
      </c>
      <c r="N216" s="180" t="s">
        <v>42</v>
      </c>
      <c r="O216" s="63"/>
      <c r="P216" s="181">
        <f>O216*H216</f>
        <v>0</v>
      </c>
      <c r="Q216" s="181">
        <v>0.34499999999999997</v>
      </c>
      <c r="R216" s="181">
        <f>Q216*H216</f>
        <v>464.40449999999993</v>
      </c>
      <c r="S216" s="181">
        <v>0</v>
      </c>
      <c r="T216" s="18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3" t="s">
        <v>126</v>
      </c>
      <c r="AT216" s="183" t="s">
        <v>121</v>
      </c>
      <c r="AU216" s="183" t="s">
        <v>82</v>
      </c>
      <c r="AY216" s="16" t="s">
        <v>119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6" t="s">
        <v>79</v>
      </c>
      <c r="BK216" s="184">
        <f>ROUND(I216*H216,2)</f>
        <v>0</v>
      </c>
      <c r="BL216" s="16" t="s">
        <v>126</v>
      </c>
      <c r="BM216" s="183" t="s">
        <v>326</v>
      </c>
    </row>
    <row r="217" spans="1:65" s="2" customFormat="1" ht="11.25">
      <c r="A217" s="33"/>
      <c r="B217" s="34"/>
      <c r="C217" s="35"/>
      <c r="D217" s="185" t="s">
        <v>128</v>
      </c>
      <c r="E217" s="35"/>
      <c r="F217" s="186" t="s">
        <v>327</v>
      </c>
      <c r="G217" s="35"/>
      <c r="H217" s="35"/>
      <c r="I217" s="187"/>
      <c r="J217" s="35"/>
      <c r="K217" s="35"/>
      <c r="L217" s="38"/>
      <c r="M217" s="188"/>
      <c r="N217" s="189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128</v>
      </c>
      <c r="AU217" s="16" t="s">
        <v>82</v>
      </c>
    </row>
    <row r="218" spans="1:65" s="2" customFormat="1" ht="11.25">
      <c r="A218" s="33"/>
      <c r="B218" s="34"/>
      <c r="C218" s="35"/>
      <c r="D218" s="190" t="s">
        <v>130</v>
      </c>
      <c r="E218" s="35"/>
      <c r="F218" s="191" t="s">
        <v>328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130</v>
      </c>
      <c r="AU218" s="16" t="s">
        <v>82</v>
      </c>
    </row>
    <row r="219" spans="1:65" s="13" customFormat="1" ht="11.25">
      <c r="B219" s="192"/>
      <c r="C219" s="193"/>
      <c r="D219" s="185" t="s">
        <v>132</v>
      </c>
      <c r="E219" s="194" t="s">
        <v>19</v>
      </c>
      <c r="F219" s="195" t="s">
        <v>316</v>
      </c>
      <c r="G219" s="193"/>
      <c r="H219" s="196">
        <v>1012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132</v>
      </c>
      <c r="AU219" s="202" t="s">
        <v>82</v>
      </c>
      <c r="AV219" s="13" t="s">
        <v>82</v>
      </c>
      <c r="AW219" s="13" t="s">
        <v>33</v>
      </c>
      <c r="AX219" s="13" t="s">
        <v>71</v>
      </c>
      <c r="AY219" s="202" t="s">
        <v>119</v>
      </c>
    </row>
    <row r="220" spans="1:65" s="13" customFormat="1" ht="11.25">
      <c r="B220" s="192"/>
      <c r="C220" s="193"/>
      <c r="D220" s="185" t="s">
        <v>132</v>
      </c>
      <c r="E220" s="194" t="s">
        <v>19</v>
      </c>
      <c r="F220" s="195" t="s">
        <v>264</v>
      </c>
      <c r="G220" s="193"/>
      <c r="H220" s="196">
        <v>334.1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132</v>
      </c>
      <c r="AU220" s="202" t="s">
        <v>82</v>
      </c>
      <c r="AV220" s="13" t="s">
        <v>82</v>
      </c>
      <c r="AW220" s="13" t="s">
        <v>33</v>
      </c>
      <c r="AX220" s="13" t="s">
        <v>71</v>
      </c>
      <c r="AY220" s="202" t="s">
        <v>119</v>
      </c>
    </row>
    <row r="221" spans="1:65" s="2" customFormat="1" ht="16.5" customHeight="1">
      <c r="A221" s="33"/>
      <c r="B221" s="34"/>
      <c r="C221" s="172" t="s">
        <v>329</v>
      </c>
      <c r="D221" s="172" t="s">
        <v>121</v>
      </c>
      <c r="E221" s="173" t="s">
        <v>330</v>
      </c>
      <c r="F221" s="174" t="s">
        <v>331</v>
      </c>
      <c r="G221" s="175" t="s">
        <v>137</v>
      </c>
      <c r="H221" s="176">
        <v>1346.1</v>
      </c>
      <c r="I221" s="177"/>
      <c r="J221" s="178">
        <f>ROUND(I221*H221,2)</f>
        <v>0</v>
      </c>
      <c r="K221" s="174" t="s">
        <v>125</v>
      </c>
      <c r="L221" s="38"/>
      <c r="M221" s="179" t="s">
        <v>19</v>
      </c>
      <c r="N221" s="180" t="s">
        <v>42</v>
      </c>
      <c r="O221" s="63"/>
      <c r="P221" s="181">
        <f>O221*H221</f>
        <v>0</v>
      </c>
      <c r="Q221" s="181">
        <v>0.46</v>
      </c>
      <c r="R221" s="181">
        <f>Q221*H221</f>
        <v>619.20600000000002</v>
      </c>
      <c r="S221" s="181">
        <v>0</v>
      </c>
      <c r="T221" s="18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3" t="s">
        <v>126</v>
      </c>
      <c r="AT221" s="183" t="s">
        <v>121</v>
      </c>
      <c r="AU221" s="183" t="s">
        <v>82</v>
      </c>
      <c r="AY221" s="16" t="s">
        <v>119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79</v>
      </c>
      <c r="BK221" s="184">
        <f>ROUND(I221*H221,2)</f>
        <v>0</v>
      </c>
      <c r="BL221" s="16" t="s">
        <v>126</v>
      </c>
      <c r="BM221" s="183" t="s">
        <v>332</v>
      </c>
    </row>
    <row r="222" spans="1:65" s="2" customFormat="1" ht="11.25">
      <c r="A222" s="33"/>
      <c r="B222" s="34"/>
      <c r="C222" s="35"/>
      <c r="D222" s="185" t="s">
        <v>128</v>
      </c>
      <c r="E222" s="35"/>
      <c r="F222" s="186" t="s">
        <v>333</v>
      </c>
      <c r="G222" s="35"/>
      <c r="H222" s="35"/>
      <c r="I222" s="187"/>
      <c r="J222" s="35"/>
      <c r="K222" s="35"/>
      <c r="L222" s="38"/>
      <c r="M222" s="188"/>
      <c r="N222" s="189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128</v>
      </c>
      <c r="AU222" s="16" t="s">
        <v>82</v>
      </c>
    </row>
    <row r="223" spans="1:65" s="2" customFormat="1" ht="11.25">
      <c r="A223" s="33"/>
      <c r="B223" s="34"/>
      <c r="C223" s="35"/>
      <c r="D223" s="190" t="s">
        <v>130</v>
      </c>
      <c r="E223" s="35"/>
      <c r="F223" s="191" t="s">
        <v>334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130</v>
      </c>
      <c r="AU223" s="16" t="s">
        <v>82</v>
      </c>
    </row>
    <row r="224" spans="1:65" s="13" customFormat="1" ht="11.25">
      <c r="B224" s="192"/>
      <c r="C224" s="193"/>
      <c r="D224" s="185" t="s">
        <v>132</v>
      </c>
      <c r="E224" s="194" t="s">
        <v>19</v>
      </c>
      <c r="F224" s="195" t="s">
        <v>316</v>
      </c>
      <c r="G224" s="193"/>
      <c r="H224" s="196">
        <v>1012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132</v>
      </c>
      <c r="AU224" s="202" t="s">
        <v>82</v>
      </c>
      <c r="AV224" s="13" t="s">
        <v>82</v>
      </c>
      <c r="AW224" s="13" t="s">
        <v>33</v>
      </c>
      <c r="AX224" s="13" t="s">
        <v>71</v>
      </c>
      <c r="AY224" s="202" t="s">
        <v>119</v>
      </c>
    </row>
    <row r="225" spans="1:65" s="13" customFormat="1" ht="11.25">
      <c r="B225" s="192"/>
      <c r="C225" s="193"/>
      <c r="D225" s="185" t="s">
        <v>132</v>
      </c>
      <c r="E225" s="194" t="s">
        <v>19</v>
      </c>
      <c r="F225" s="195" t="s">
        <v>264</v>
      </c>
      <c r="G225" s="193"/>
      <c r="H225" s="196">
        <v>334.1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132</v>
      </c>
      <c r="AU225" s="202" t="s">
        <v>82</v>
      </c>
      <c r="AV225" s="13" t="s">
        <v>82</v>
      </c>
      <c r="AW225" s="13" t="s">
        <v>33</v>
      </c>
      <c r="AX225" s="13" t="s">
        <v>71</v>
      </c>
      <c r="AY225" s="202" t="s">
        <v>119</v>
      </c>
    </row>
    <row r="226" spans="1:65" s="2" customFormat="1" ht="16.5" customHeight="1">
      <c r="A226" s="33"/>
      <c r="B226" s="34"/>
      <c r="C226" s="172" t="s">
        <v>335</v>
      </c>
      <c r="D226" s="172" t="s">
        <v>121</v>
      </c>
      <c r="E226" s="173" t="s">
        <v>336</v>
      </c>
      <c r="F226" s="174" t="s">
        <v>337</v>
      </c>
      <c r="G226" s="175" t="s">
        <v>137</v>
      </c>
      <c r="H226" s="176">
        <v>184.4</v>
      </c>
      <c r="I226" s="177"/>
      <c r="J226" s="178">
        <f>ROUND(I226*H226,2)</f>
        <v>0</v>
      </c>
      <c r="K226" s="174" t="s">
        <v>125</v>
      </c>
      <c r="L226" s="38"/>
      <c r="M226" s="179" t="s">
        <v>19</v>
      </c>
      <c r="N226" s="180" t="s">
        <v>42</v>
      </c>
      <c r="O226" s="63"/>
      <c r="P226" s="181">
        <f>O226*H226</f>
        <v>0</v>
      </c>
      <c r="Q226" s="181">
        <v>0.69</v>
      </c>
      <c r="R226" s="181">
        <f>Q226*H226</f>
        <v>127.23599999999999</v>
      </c>
      <c r="S226" s="181">
        <v>0</v>
      </c>
      <c r="T226" s="18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3" t="s">
        <v>126</v>
      </c>
      <c r="AT226" s="183" t="s">
        <v>121</v>
      </c>
      <c r="AU226" s="183" t="s">
        <v>82</v>
      </c>
      <c r="AY226" s="16" t="s">
        <v>119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6" t="s">
        <v>79</v>
      </c>
      <c r="BK226" s="184">
        <f>ROUND(I226*H226,2)</f>
        <v>0</v>
      </c>
      <c r="BL226" s="16" t="s">
        <v>126</v>
      </c>
      <c r="BM226" s="183" t="s">
        <v>338</v>
      </c>
    </row>
    <row r="227" spans="1:65" s="2" customFormat="1" ht="11.25">
      <c r="A227" s="33"/>
      <c r="B227" s="34"/>
      <c r="C227" s="35"/>
      <c r="D227" s="185" t="s">
        <v>128</v>
      </c>
      <c r="E227" s="35"/>
      <c r="F227" s="186" t="s">
        <v>339</v>
      </c>
      <c r="G227" s="35"/>
      <c r="H227" s="35"/>
      <c r="I227" s="187"/>
      <c r="J227" s="35"/>
      <c r="K227" s="35"/>
      <c r="L227" s="38"/>
      <c r="M227" s="188"/>
      <c r="N227" s="189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128</v>
      </c>
      <c r="AU227" s="16" t="s">
        <v>82</v>
      </c>
    </row>
    <row r="228" spans="1:65" s="2" customFormat="1" ht="11.25">
      <c r="A228" s="33"/>
      <c r="B228" s="34"/>
      <c r="C228" s="35"/>
      <c r="D228" s="190" t="s">
        <v>130</v>
      </c>
      <c r="E228" s="35"/>
      <c r="F228" s="191" t="s">
        <v>340</v>
      </c>
      <c r="G228" s="35"/>
      <c r="H228" s="35"/>
      <c r="I228" s="187"/>
      <c r="J228" s="35"/>
      <c r="K228" s="35"/>
      <c r="L228" s="38"/>
      <c r="M228" s="188"/>
      <c r="N228" s="189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130</v>
      </c>
      <c r="AU228" s="16" t="s">
        <v>82</v>
      </c>
    </row>
    <row r="229" spans="1:65" s="13" customFormat="1" ht="11.25">
      <c r="B229" s="192"/>
      <c r="C229" s="193"/>
      <c r="D229" s="185" t="s">
        <v>132</v>
      </c>
      <c r="E229" s="194" t="s">
        <v>19</v>
      </c>
      <c r="F229" s="195" t="s">
        <v>341</v>
      </c>
      <c r="G229" s="193"/>
      <c r="H229" s="196">
        <v>184.4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132</v>
      </c>
      <c r="AU229" s="202" t="s">
        <v>82</v>
      </c>
      <c r="AV229" s="13" t="s">
        <v>82</v>
      </c>
      <c r="AW229" s="13" t="s">
        <v>33</v>
      </c>
      <c r="AX229" s="13" t="s">
        <v>79</v>
      </c>
      <c r="AY229" s="202" t="s">
        <v>119</v>
      </c>
    </row>
    <row r="230" spans="1:65" s="2" customFormat="1" ht="16.5" customHeight="1">
      <c r="A230" s="33"/>
      <c r="B230" s="34"/>
      <c r="C230" s="172" t="s">
        <v>342</v>
      </c>
      <c r="D230" s="172" t="s">
        <v>121</v>
      </c>
      <c r="E230" s="173" t="s">
        <v>343</v>
      </c>
      <c r="F230" s="174" t="s">
        <v>344</v>
      </c>
      <c r="G230" s="175" t="s">
        <v>137</v>
      </c>
      <c r="H230" s="176">
        <v>1213.7280000000001</v>
      </c>
      <c r="I230" s="177"/>
      <c r="J230" s="178">
        <f>ROUND(I230*H230,2)</f>
        <v>0</v>
      </c>
      <c r="K230" s="174" t="s">
        <v>125</v>
      </c>
      <c r="L230" s="38"/>
      <c r="M230" s="179" t="s">
        <v>19</v>
      </c>
      <c r="N230" s="180" t="s">
        <v>42</v>
      </c>
      <c r="O230" s="63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3" t="s">
        <v>126</v>
      </c>
      <c r="AT230" s="183" t="s">
        <v>121</v>
      </c>
      <c r="AU230" s="183" t="s">
        <v>82</v>
      </c>
      <c r="AY230" s="16" t="s">
        <v>119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6" t="s">
        <v>79</v>
      </c>
      <c r="BK230" s="184">
        <f>ROUND(I230*H230,2)</f>
        <v>0</v>
      </c>
      <c r="BL230" s="16" t="s">
        <v>126</v>
      </c>
      <c r="BM230" s="183" t="s">
        <v>345</v>
      </c>
    </row>
    <row r="231" spans="1:65" s="2" customFormat="1" ht="19.5">
      <c r="A231" s="33"/>
      <c r="B231" s="34"/>
      <c r="C231" s="35"/>
      <c r="D231" s="185" t="s">
        <v>128</v>
      </c>
      <c r="E231" s="35"/>
      <c r="F231" s="186" t="s">
        <v>346</v>
      </c>
      <c r="G231" s="35"/>
      <c r="H231" s="35"/>
      <c r="I231" s="187"/>
      <c r="J231" s="35"/>
      <c r="K231" s="35"/>
      <c r="L231" s="38"/>
      <c r="M231" s="188"/>
      <c r="N231" s="189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128</v>
      </c>
      <c r="AU231" s="16" t="s">
        <v>82</v>
      </c>
    </row>
    <row r="232" spans="1:65" s="2" customFormat="1" ht="11.25">
      <c r="A232" s="33"/>
      <c r="B232" s="34"/>
      <c r="C232" s="35"/>
      <c r="D232" s="190" t="s">
        <v>130</v>
      </c>
      <c r="E232" s="35"/>
      <c r="F232" s="191" t="s">
        <v>347</v>
      </c>
      <c r="G232" s="35"/>
      <c r="H232" s="35"/>
      <c r="I232" s="187"/>
      <c r="J232" s="35"/>
      <c r="K232" s="35"/>
      <c r="L232" s="38"/>
      <c r="M232" s="188"/>
      <c r="N232" s="189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130</v>
      </c>
      <c r="AU232" s="16" t="s">
        <v>82</v>
      </c>
    </row>
    <row r="233" spans="1:65" s="13" customFormat="1" ht="11.25">
      <c r="B233" s="192"/>
      <c r="C233" s="193"/>
      <c r="D233" s="185" t="s">
        <v>132</v>
      </c>
      <c r="E233" s="194" t="s">
        <v>19</v>
      </c>
      <c r="F233" s="195" t="s">
        <v>348</v>
      </c>
      <c r="G233" s="193"/>
      <c r="H233" s="196">
        <v>879.62800000000004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132</v>
      </c>
      <c r="AU233" s="202" t="s">
        <v>82</v>
      </c>
      <c r="AV233" s="13" t="s">
        <v>82</v>
      </c>
      <c r="AW233" s="13" t="s">
        <v>33</v>
      </c>
      <c r="AX233" s="13" t="s">
        <v>71</v>
      </c>
      <c r="AY233" s="202" t="s">
        <v>119</v>
      </c>
    </row>
    <row r="234" spans="1:65" s="13" customFormat="1" ht="11.25">
      <c r="B234" s="192"/>
      <c r="C234" s="193"/>
      <c r="D234" s="185" t="s">
        <v>132</v>
      </c>
      <c r="E234" s="194" t="s">
        <v>19</v>
      </c>
      <c r="F234" s="195" t="s">
        <v>264</v>
      </c>
      <c r="G234" s="193"/>
      <c r="H234" s="196">
        <v>334.1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132</v>
      </c>
      <c r="AU234" s="202" t="s">
        <v>82</v>
      </c>
      <c r="AV234" s="13" t="s">
        <v>82</v>
      </c>
      <c r="AW234" s="13" t="s">
        <v>33</v>
      </c>
      <c r="AX234" s="13" t="s">
        <v>71</v>
      </c>
      <c r="AY234" s="202" t="s">
        <v>119</v>
      </c>
    </row>
    <row r="235" spans="1:65" s="2" customFormat="1" ht="16.5" customHeight="1">
      <c r="A235" s="33"/>
      <c r="B235" s="34"/>
      <c r="C235" s="172" t="s">
        <v>349</v>
      </c>
      <c r="D235" s="172" t="s">
        <v>121</v>
      </c>
      <c r="E235" s="173" t="s">
        <v>350</v>
      </c>
      <c r="F235" s="174" t="s">
        <v>351</v>
      </c>
      <c r="G235" s="175" t="s">
        <v>137</v>
      </c>
      <c r="H235" s="176">
        <v>271.49</v>
      </c>
      <c r="I235" s="177"/>
      <c r="J235" s="178">
        <f>ROUND(I235*H235,2)</f>
        <v>0</v>
      </c>
      <c r="K235" s="174" t="s">
        <v>125</v>
      </c>
      <c r="L235" s="38"/>
      <c r="M235" s="179" t="s">
        <v>19</v>
      </c>
      <c r="N235" s="180" t="s">
        <v>42</v>
      </c>
      <c r="O235" s="63"/>
      <c r="P235" s="181">
        <f>O235*H235</f>
        <v>0</v>
      </c>
      <c r="Q235" s="181">
        <v>0.27600000000000002</v>
      </c>
      <c r="R235" s="181">
        <f>Q235*H235</f>
        <v>74.931240000000003</v>
      </c>
      <c r="S235" s="181">
        <v>0</v>
      </c>
      <c r="T235" s="18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3" t="s">
        <v>126</v>
      </c>
      <c r="AT235" s="183" t="s">
        <v>121</v>
      </c>
      <c r="AU235" s="183" t="s">
        <v>82</v>
      </c>
      <c r="AY235" s="16" t="s">
        <v>119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6" t="s">
        <v>79</v>
      </c>
      <c r="BK235" s="184">
        <f>ROUND(I235*H235,2)</f>
        <v>0</v>
      </c>
      <c r="BL235" s="16" t="s">
        <v>126</v>
      </c>
      <c r="BM235" s="183" t="s">
        <v>352</v>
      </c>
    </row>
    <row r="236" spans="1:65" s="2" customFormat="1" ht="11.25">
      <c r="A236" s="33"/>
      <c r="B236" s="34"/>
      <c r="C236" s="35"/>
      <c r="D236" s="185" t="s">
        <v>128</v>
      </c>
      <c r="E236" s="35"/>
      <c r="F236" s="186" t="s">
        <v>353</v>
      </c>
      <c r="G236" s="35"/>
      <c r="H236" s="35"/>
      <c r="I236" s="187"/>
      <c r="J236" s="35"/>
      <c r="K236" s="35"/>
      <c r="L236" s="38"/>
      <c r="M236" s="188"/>
      <c r="N236" s="189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128</v>
      </c>
      <c r="AU236" s="16" t="s">
        <v>82</v>
      </c>
    </row>
    <row r="237" spans="1:65" s="2" customFormat="1" ht="11.25">
      <c r="A237" s="33"/>
      <c r="B237" s="34"/>
      <c r="C237" s="35"/>
      <c r="D237" s="190" t="s">
        <v>130</v>
      </c>
      <c r="E237" s="35"/>
      <c r="F237" s="191" t="s">
        <v>354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130</v>
      </c>
      <c r="AU237" s="16" t="s">
        <v>82</v>
      </c>
    </row>
    <row r="238" spans="1:65" s="2" customFormat="1" ht="19.5">
      <c r="A238" s="33"/>
      <c r="B238" s="34"/>
      <c r="C238" s="35"/>
      <c r="D238" s="185" t="s">
        <v>141</v>
      </c>
      <c r="E238" s="35"/>
      <c r="F238" s="203" t="s">
        <v>355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141</v>
      </c>
      <c r="AU238" s="16" t="s">
        <v>82</v>
      </c>
    </row>
    <row r="239" spans="1:65" s="13" customFormat="1" ht="11.25">
      <c r="B239" s="192"/>
      <c r="C239" s="193"/>
      <c r="D239" s="185" t="s">
        <v>132</v>
      </c>
      <c r="E239" s="194" t="s">
        <v>19</v>
      </c>
      <c r="F239" s="195" t="s">
        <v>356</v>
      </c>
      <c r="G239" s="193"/>
      <c r="H239" s="196">
        <v>271.49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132</v>
      </c>
      <c r="AU239" s="202" t="s">
        <v>82</v>
      </c>
      <c r="AV239" s="13" t="s">
        <v>82</v>
      </c>
      <c r="AW239" s="13" t="s">
        <v>33</v>
      </c>
      <c r="AX239" s="13" t="s">
        <v>79</v>
      </c>
      <c r="AY239" s="202" t="s">
        <v>119</v>
      </c>
    </row>
    <row r="240" spans="1:65" s="2" customFormat="1" ht="16.5" customHeight="1">
      <c r="A240" s="33"/>
      <c r="B240" s="34"/>
      <c r="C240" s="172" t="s">
        <v>357</v>
      </c>
      <c r="D240" s="172" t="s">
        <v>121</v>
      </c>
      <c r="E240" s="173" t="s">
        <v>358</v>
      </c>
      <c r="F240" s="174" t="s">
        <v>359</v>
      </c>
      <c r="G240" s="175" t="s">
        <v>137</v>
      </c>
      <c r="H240" s="176">
        <v>1246.306</v>
      </c>
      <c r="I240" s="177"/>
      <c r="J240" s="178">
        <f>ROUND(I240*H240,2)</f>
        <v>0</v>
      </c>
      <c r="K240" s="174" t="s">
        <v>125</v>
      </c>
      <c r="L240" s="38"/>
      <c r="M240" s="179" t="s">
        <v>19</v>
      </c>
      <c r="N240" s="180" t="s">
        <v>42</v>
      </c>
      <c r="O240" s="63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3" t="s">
        <v>126</v>
      </c>
      <c r="AT240" s="183" t="s">
        <v>121</v>
      </c>
      <c r="AU240" s="183" t="s">
        <v>82</v>
      </c>
      <c r="AY240" s="16" t="s">
        <v>119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6" t="s">
        <v>79</v>
      </c>
      <c r="BK240" s="184">
        <f>ROUND(I240*H240,2)</f>
        <v>0</v>
      </c>
      <c r="BL240" s="16" t="s">
        <v>126</v>
      </c>
      <c r="BM240" s="183" t="s">
        <v>360</v>
      </c>
    </row>
    <row r="241" spans="1:65" s="2" customFormat="1" ht="11.25">
      <c r="A241" s="33"/>
      <c r="B241" s="34"/>
      <c r="C241" s="35"/>
      <c r="D241" s="185" t="s">
        <v>128</v>
      </c>
      <c r="E241" s="35"/>
      <c r="F241" s="186" t="s">
        <v>361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128</v>
      </c>
      <c r="AU241" s="16" t="s">
        <v>82</v>
      </c>
    </row>
    <row r="242" spans="1:65" s="2" customFormat="1" ht="11.25">
      <c r="A242" s="33"/>
      <c r="B242" s="34"/>
      <c r="C242" s="35"/>
      <c r="D242" s="190" t="s">
        <v>130</v>
      </c>
      <c r="E242" s="35"/>
      <c r="F242" s="191" t="s">
        <v>362</v>
      </c>
      <c r="G242" s="35"/>
      <c r="H242" s="35"/>
      <c r="I242" s="187"/>
      <c r="J242" s="35"/>
      <c r="K242" s="35"/>
      <c r="L242" s="38"/>
      <c r="M242" s="188"/>
      <c r="N242" s="189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130</v>
      </c>
      <c r="AU242" s="16" t="s">
        <v>82</v>
      </c>
    </row>
    <row r="243" spans="1:65" s="13" customFormat="1" ht="11.25">
      <c r="B243" s="192"/>
      <c r="C243" s="193"/>
      <c r="D243" s="185" t="s">
        <v>132</v>
      </c>
      <c r="E243" s="194" t="s">
        <v>19</v>
      </c>
      <c r="F243" s="195" t="s">
        <v>363</v>
      </c>
      <c r="G243" s="193"/>
      <c r="H243" s="196">
        <v>912.20600000000002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132</v>
      </c>
      <c r="AU243" s="202" t="s">
        <v>82</v>
      </c>
      <c r="AV243" s="13" t="s">
        <v>82</v>
      </c>
      <c r="AW243" s="13" t="s">
        <v>33</v>
      </c>
      <c r="AX243" s="13" t="s">
        <v>71</v>
      </c>
      <c r="AY243" s="202" t="s">
        <v>119</v>
      </c>
    </row>
    <row r="244" spans="1:65" s="13" customFormat="1" ht="11.25">
      <c r="B244" s="192"/>
      <c r="C244" s="193"/>
      <c r="D244" s="185" t="s">
        <v>132</v>
      </c>
      <c r="E244" s="194" t="s">
        <v>19</v>
      </c>
      <c r="F244" s="195" t="s">
        <v>264</v>
      </c>
      <c r="G244" s="193"/>
      <c r="H244" s="196">
        <v>334.1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132</v>
      </c>
      <c r="AU244" s="202" t="s">
        <v>82</v>
      </c>
      <c r="AV244" s="13" t="s">
        <v>82</v>
      </c>
      <c r="AW244" s="13" t="s">
        <v>33</v>
      </c>
      <c r="AX244" s="13" t="s">
        <v>71</v>
      </c>
      <c r="AY244" s="202" t="s">
        <v>119</v>
      </c>
    </row>
    <row r="245" spans="1:65" s="2" customFormat="1" ht="16.5" customHeight="1">
      <c r="A245" s="33"/>
      <c r="B245" s="34"/>
      <c r="C245" s="172" t="s">
        <v>364</v>
      </c>
      <c r="D245" s="172" t="s">
        <v>121</v>
      </c>
      <c r="E245" s="173" t="s">
        <v>365</v>
      </c>
      <c r="F245" s="174" t="s">
        <v>366</v>
      </c>
      <c r="G245" s="175" t="s">
        <v>137</v>
      </c>
      <c r="H245" s="176">
        <v>1181.1489999999999</v>
      </c>
      <c r="I245" s="177"/>
      <c r="J245" s="178">
        <f>ROUND(I245*H245,2)</f>
        <v>0</v>
      </c>
      <c r="K245" s="174" t="s">
        <v>125</v>
      </c>
      <c r="L245" s="38"/>
      <c r="M245" s="179" t="s">
        <v>19</v>
      </c>
      <c r="N245" s="180" t="s">
        <v>42</v>
      </c>
      <c r="O245" s="63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3" t="s">
        <v>126</v>
      </c>
      <c r="AT245" s="183" t="s">
        <v>121</v>
      </c>
      <c r="AU245" s="183" t="s">
        <v>82</v>
      </c>
      <c r="AY245" s="16" t="s">
        <v>119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6" t="s">
        <v>79</v>
      </c>
      <c r="BK245" s="184">
        <f>ROUND(I245*H245,2)</f>
        <v>0</v>
      </c>
      <c r="BL245" s="16" t="s">
        <v>126</v>
      </c>
      <c r="BM245" s="183" t="s">
        <v>367</v>
      </c>
    </row>
    <row r="246" spans="1:65" s="2" customFormat="1" ht="11.25">
      <c r="A246" s="33"/>
      <c r="B246" s="34"/>
      <c r="C246" s="35"/>
      <c r="D246" s="185" t="s">
        <v>128</v>
      </c>
      <c r="E246" s="35"/>
      <c r="F246" s="186" t="s">
        <v>368</v>
      </c>
      <c r="G246" s="35"/>
      <c r="H246" s="35"/>
      <c r="I246" s="187"/>
      <c r="J246" s="35"/>
      <c r="K246" s="35"/>
      <c r="L246" s="38"/>
      <c r="M246" s="188"/>
      <c r="N246" s="189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128</v>
      </c>
      <c r="AU246" s="16" t="s">
        <v>82</v>
      </c>
    </row>
    <row r="247" spans="1:65" s="2" customFormat="1" ht="11.25">
      <c r="A247" s="33"/>
      <c r="B247" s="34"/>
      <c r="C247" s="35"/>
      <c r="D247" s="190" t="s">
        <v>130</v>
      </c>
      <c r="E247" s="35"/>
      <c r="F247" s="191" t="s">
        <v>369</v>
      </c>
      <c r="G247" s="35"/>
      <c r="H247" s="35"/>
      <c r="I247" s="187"/>
      <c r="J247" s="35"/>
      <c r="K247" s="35"/>
      <c r="L247" s="38"/>
      <c r="M247" s="188"/>
      <c r="N247" s="189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130</v>
      </c>
      <c r="AU247" s="16" t="s">
        <v>82</v>
      </c>
    </row>
    <row r="248" spans="1:65" s="2" customFormat="1" ht="19.5">
      <c r="A248" s="33"/>
      <c r="B248" s="34"/>
      <c r="C248" s="35"/>
      <c r="D248" s="185" t="s">
        <v>141</v>
      </c>
      <c r="E248" s="35"/>
      <c r="F248" s="203" t="s">
        <v>370</v>
      </c>
      <c r="G248" s="35"/>
      <c r="H248" s="35"/>
      <c r="I248" s="187"/>
      <c r="J248" s="35"/>
      <c r="K248" s="35"/>
      <c r="L248" s="38"/>
      <c r="M248" s="188"/>
      <c r="N248" s="189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141</v>
      </c>
      <c r="AU248" s="16" t="s">
        <v>82</v>
      </c>
    </row>
    <row r="249" spans="1:65" s="13" customFormat="1" ht="11.25">
      <c r="B249" s="192"/>
      <c r="C249" s="193"/>
      <c r="D249" s="185" t="s">
        <v>132</v>
      </c>
      <c r="E249" s="194" t="s">
        <v>19</v>
      </c>
      <c r="F249" s="195" t="s">
        <v>371</v>
      </c>
      <c r="G249" s="193"/>
      <c r="H249" s="196">
        <v>847.04899999999998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132</v>
      </c>
      <c r="AU249" s="202" t="s">
        <v>82</v>
      </c>
      <c r="AV249" s="13" t="s">
        <v>82</v>
      </c>
      <c r="AW249" s="13" t="s">
        <v>33</v>
      </c>
      <c r="AX249" s="13" t="s">
        <v>71</v>
      </c>
      <c r="AY249" s="202" t="s">
        <v>119</v>
      </c>
    </row>
    <row r="250" spans="1:65" s="13" customFormat="1" ht="11.25">
      <c r="B250" s="192"/>
      <c r="C250" s="193"/>
      <c r="D250" s="185" t="s">
        <v>132</v>
      </c>
      <c r="E250" s="194" t="s">
        <v>19</v>
      </c>
      <c r="F250" s="195" t="s">
        <v>264</v>
      </c>
      <c r="G250" s="193"/>
      <c r="H250" s="196">
        <v>334.1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132</v>
      </c>
      <c r="AU250" s="202" t="s">
        <v>82</v>
      </c>
      <c r="AV250" s="13" t="s">
        <v>82</v>
      </c>
      <c r="AW250" s="13" t="s">
        <v>33</v>
      </c>
      <c r="AX250" s="13" t="s">
        <v>71</v>
      </c>
      <c r="AY250" s="202" t="s">
        <v>119</v>
      </c>
    </row>
    <row r="251" spans="1:65" s="2" customFormat="1" ht="21.75" customHeight="1">
      <c r="A251" s="33"/>
      <c r="B251" s="34"/>
      <c r="C251" s="172" t="s">
        <v>372</v>
      </c>
      <c r="D251" s="172" t="s">
        <v>121</v>
      </c>
      <c r="E251" s="173" t="s">
        <v>373</v>
      </c>
      <c r="F251" s="174" t="s">
        <v>374</v>
      </c>
      <c r="G251" s="175" t="s">
        <v>137</v>
      </c>
      <c r="H251" s="176">
        <v>1164.8589999999999</v>
      </c>
      <c r="I251" s="177"/>
      <c r="J251" s="178">
        <f>ROUND(I251*H251,2)</f>
        <v>0</v>
      </c>
      <c r="K251" s="174" t="s">
        <v>125</v>
      </c>
      <c r="L251" s="38"/>
      <c r="M251" s="179" t="s">
        <v>19</v>
      </c>
      <c r="N251" s="180" t="s">
        <v>42</v>
      </c>
      <c r="O251" s="63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3" t="s">
        <v>126</v>
      </c>
      <c r="AT251" s="183" t="s">
        <v>121</v>
      </c>
      <c r="AU251" s="183" t="s">
        <v>82</v>
      </c>
      <c r="AY251" s="16" t="s">
        <v>119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6" t="s">
        <v>79</v>
      </c>
      <c r="BK251" s="184">
        <f>ROUND(I251*H251,2)</f>
        <v>0</v>
      </c>
      <c r="BL251" s="16" t="s">
        <v>126</v>
      </c>
      <c r="BM251" s="183" t="s">
        <v>375</v>
      </c>
    </row>
    <row r="252" spans="1:65" s="2" customFormat="1" ht="19.5">
      <c r="A252" s="33"/>
      <c r="B252" s="34"/>
      <c r="C252" s="35"/>
      <c r="D252" s="185" t="s">
        <v>128</v>
      </c>
      <c r="E252" s="35"/>
      <c r="F252" s="186" t="s">
        <v>376</v>
      </c>
      <c r="G252" s="35"/>
      <c r="H252" s="35"/>
      <c r="I252" s="187"/>
      <c r="J252" s="35"/>
      <c r="K252" s="35"/>
      <c r="L252" s="38"/>
      <c r="M252" s="188"/>
      <c r="N252" s="189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128</v>
      </c>
      <c r="AU252" s="16" t="s">
        <v>82</v>
      </c>
    </row>
    <row r="253" spans="1:65" s="2" customFormat="1" ht="11.25">
      <c r="A253" s="33"/>
      <c r="B253" s="34"/>
      <c r="C253" s="35"/>
      <c r="D253" s="190" t="s">
        <v>130</v>
      </c>
      <c r="E253" s="35"/>
      <c r="F253" s="191" t="s">
        <v>377</v>
      </c>
      <c r="G253" s="35"/>
      <c r="H253" s="35"/>
      <c r="I253" s="187"/>
      <c r="J253" s="35"/>
      <c r="K253" s="35"/>
      <c r="L253" s="38"/>
      <c r="M253" s="188"/>
      <c r="N253" s="189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130</v>
      </c>
      <c r="AU253" s="16" t="s">
        <v>82</v>
      </c>
    </row>
    <row r="254" spans="1:65" s="13" customFormat="1" ht="11.25">
      <c r="B254" s="192"/>
      <c r="C254" s="193"/>
      <c r="D254" s="185" t="s">
        <v>132</v>
      </c>
      <c r="E254" s="194" t="s">
        <v>19</v>
      </c>
      <c r="F254" s="195" t="s">
        <v>378</v>
      </c>
      <c r="G254" s="193"/>
      <c r="H254" s="196">
        <v>830.75900000000001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132</v>
      </c>
      <c r="AU254" s="202" t="s">
        <v>82</v>
      </c>
      <c r="AV254" s="13" t="s">
        <v>82</v>
      </c>
      <c r="AW254" s="13" t="s">
        <v>33</v>
      </c>
      <c r="AX254" s="13" t="s">
        <v>71</v>
      </c>
      <c r="AY254" s="202" t="s">
        <v>119</v>
      </c>
    </row>
    <row r="255" spans="1:65" s="13" customFormat="1" ht="11.25">
      <c r="B255" s="192"/>
      <c r="C255" s="193"/>
      <c r="D255" s="185" t="s">
        <v>132</v>
      </c>
      <c r="E255" s="194" t="s">
        <v>19</v>
      </c>
      <c r="F255" s="195" t="s">
        <v>264</v>
      </c>
      <c r="G255" s="193"/>
      <c r="H255" s="196">
        <v>334.1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132</v>
      </c>
      <c r="AU255" s="202" t="s">
        <v>82</v>
      </c>
      <c r="AV255" s="13" t="s">
        <v>82</v>
      </c>
      <c r="AW255" s="13" t="s">
        <v>33</v>
      </c>
      <c r="AX255" s="13" t="s">
        <v>71</v>
      </c>
      <c r="AY255" s="202" t="s">
        <v>119</v>
      </c>
    </row>
    <row r="256" spans="1:65" s="2" customFormat="1" ht="21.75" customHeight="1">
      <c r="A256" s="33"/>
      <c r="B256" s="34"/>
      <c r="C256" s="172" t="s">
        <v>379</v>
      </c>
      <c r="D256" s="172" t="s">
        <v>121</v>
      </c>
      <c r="E256" s="173" t="s">
        <v>380</v>
      </c>
      <c r="F256" s="174" t="s">
        <v>381</v>
      </c>
      <c r="G256" s="175" t="s">
        <v>124</v>
      </c>
      <c r="H256" s="176">
        <v>30</v>
      </c>
      <c r="I256" s="177"/>
      <c r="J256" s="178">
        <f>ROUND(I256*H256,2)</f>
        <v>0</v>
      </c>
      <c r="K256" s="174" t="s">
        <v>125</v>
      </c>
      <c r="L256" s="38"/>
      <c r="M256" s="179" t="s">
        <v>19</v>
      </c>
      <c r="N256" s="180" t="s">
        <v>42</v>
      </c>
      <c r="O256" s="63"/>
      <c r="P256" s="181">
        <f>O256*H256</f>
        <v>0</v>
      </c>
      <c r="Q256" s="181">
        <v>2.2399999999999998E-3</v>
      </c>
      <c r="R256" s="181">
        <f>Q256*H256</f>
        <v>6.7199999999999996E-2</v>
      </c>
      <c r="S256" s="181">
        <v>0</v>
      </c>
      <c r="T256" s="18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3" t="s">
        <v>126</v>
      </c>
      <c r="AT256" s="183" t="s">
        <v>121</v>
      </c>
      <c r="AU256" s="183" t="s">
        <v>82</v>
      </c>
      <c r="AY256" s="16" t="s">
        <v>119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6" t="s">
        <v>79</v>
      </c>
      <c r="BK256" s="184">
        <f>ROUND(I256*H256,2)</f>
        <v>0</v>
      </c>
      <c r="BL256" s="16" t="s">
        <v>126</v>
      </c>
      <c r="BM256" s="183" t="s">
        <v>382</v>
      </c>
    </row>
    <row r="257" spans="1:65" s="2" customFormat="1" ht="11.25">
      <c r="A257" s="33"/>
      <c r="B257" s="34"/>
      <c r="C257" s="35"/>
      <c r="D257" s="185" t="s">
        <v>128</v>
      </c>
      <c r="E257" s="35"/>
      <c r="F257" s="186" t="s">
        <v>383</v>
      </c>
      <c r="G257" s="35"/>
      <c r="H257" s="35"/>
      <c r="I257" s="187"/>
      <c r="J257" s="35"/>
      <c r="K257" s="35"/>
      <c r="L257" s="38"/>
      <c r="M257" s="188"/>
      <c r="N257" s="189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128</v>
      </c>
      <c r="AU257" s="16" t="s">
        <v>82</v>
      </c>
    </row>
    <row r="258" spans="1:65" s="2" customFormat="1" ht="11.25">
      <c r="A258" s="33"/>
      <c r="B258" s="34"/>
      <c r="C258" s="35"/>
      <c r="D258" s="190" t="s">
        <v>130</v>
      </c>
      <c r="E258" s="35"/>
      <c r="F258" s="191" t="s">
        <v>384</v>
      </c>
      <c r="G258" s="35"/>
      <c r="H258" s="35"/>
      <c r="I258" s="187"/>
      <c r="J258" s="35"/>
      <c r="K258" s="35"/>
      <c r="L258" s="38"/>
      <c r="M258" s="188"/>
      <c r="N258" s="189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130</v>
      </c>
      <c r="AU258" s="16" t="s">
        <v>82</v>
      </c>
    </row>
    <row r="259" spans="1:65" s="13" customFormat="1" ht="11.25">
      <c r="B259" s="192"/>
      <c r="C259" s="193"/>
      <c r="D259" s="185" t="s">
        <v>132</v>
      </c>
      <c r="E259" s="194" t="s">
        <v>19</v>
      </c>
      <c r="F259" s="195" t="s">
        <v>385</v>
      </c>
      <c r="G259" s="193"/>
      <c r="H259" s="196">
        <v>26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132</v>
      </c>
      <c r="AU259" s="202" t="s">
        <v>82</v>
      </c>
      <c r="AV259" s="13" t="s">
        <v>82</v>
      </c>
      <c r="AW259" s="13" t="s">
        <v>33</v>
      </c>
      <c r="AX259" s="13" t="s">
        <v>71</v>
      </c>
      <c r="AY259" s="202" t="s">
        <v>119</v>
      </c>
    </row>
    <row r="260" spans="1:65" s="13" customFormat="1" ht="11.25">
      <c r="B260" s="192"/>
      <c r="C260" s="193"/>
      <c r="D260" s="185" t="s">
        <v>132</v>
      </c>
      <c r="E260" s="194" t="s">
        <v>19</v>
      </c>
      <c r="F260" s="195" t="s">
        <v>386</v>
      </c>
      <c r="G260" s="193"/>
      <c r="H260" s="196">
        <v>4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132</v>
      </c>
      <c r="AU260" s="202" t="s">
        <v>82</v>
      </c>
      <c r="AV260" s="13" t="s">
        <v>82</v>
      </c>
      <c r="AW260" s="13" t="s">
        <v>33</v>
      </c>
      <c r="AX260" s="13" t="s">
        <v>71</v>
      </c>
      <c r="AY260" s="202" t="s">
        <v>119</v>
      </c>
    </row>
    <row r="261" spans="1:65" s="12" customFormat="1" ht="22.9" customHeight="1">
      <c r="B261" s="156"/>
      <c r="C261" s="157"/>
      <c r="D261" s="158" t="s">
        <v>70</v>
      </c>
      <c r="E261" s="170" t="s">
        <v>183</v>
      </c>
      <c r="F261" s="170" t="s">
        <v>387</v>
      </c>
      <c r="G261" s="157"/>
      <c r="H261" s="157"/>
      <c r="I261" s="160"/>
      <c r="J261" s="171">
        <f>BK261</f>
        <v>0</v>
      </c>
      <c r="K261" s="157"/>
      <c r="L261" s="162"/>
      <c r="M261" s="163"/>
      <c r="N261" s="164"/>
      <c r="O261" s="164"/>
      <c r="P261" s="165">
        <f>SUM(P262:P267)</f>
        <v>0</v>
      </c>
      <c r="Q261" s="164"/>
      <c r="R261" s="165">
        <f>SUM(R262:R267)</f>
        <v>0.25259999999999999</v>
      </c>
      <c r="S261" s="164"/>
      <c r="T261" s="166">
        <f>SUM(T262:T267)</f>
        <v>0</v>
      </c>
      <c r="AR261" s="167" t="s">
        <v>79</v>
      </c>
      <c r="AT261" s="168" t="s">
        <v>70</v>
      </c>
      <c r="AU261" s="168" t="s">
        <v>79</v>
      </c>
      <c r="AY261" s="167" t="s">
        <v>119</v>
      </c>
      <c r="BK261" s="169">
        <f>SUM(BK262:BK267)</f>
        <v>0</v>
      </c>
    </row>
    <row r="262" spans="1:65" s="2" customFormat="1" ht="16.5" customHeight="1">
      <c r="A262" s="33"/>
      <c r="B262" s="34"/>
      <c r="C262" s="172" t="s">
        <v>388</v>
      </c>
      <c r="D262" s="172" t="s">
        <v>121</v>
      </c>
      <c r="E262" s="173" t="s">
        <v>389</v>
      </c>
      <c r="F262" s="174" t="s">
        <v>390</v>
      </c>
      <c r="G262" s="175" t="s">
        <v>391</v>
      </c>
      <c r="H262" s="176">
        <v>1</v>
      </c>
      <c r="I262" s="177"/>
      <c r="J262" s="178">
        <f>ROUND(I262*H262,2)</f>
        <v>0</v>
      </c>
      <c r="K262" s="174" t="s">
        <v>125</v>
      </c>
      <c r="L262" s="38"/>
      <c r="M262" s="179" t="s">
        <v>19</v>
      </c>
      <c r="N262" s="180" t="s">
        <v>42</v>
      </c>
      <c r="O262" s="63"/>
      <c r="P262" s="181">
        <f>O262*H262</f>
        <v>0</v>
      </c>
      <c r="Q262" s="181">
        <v>0.1326</v>
      </c>
      <c r="R262" s="181">
        <f>Q262*H262</f>
        <v>0.1326</v>
      </c>
      <c r="S262" s="181">
        <v>0</v>
      </c>
      <c r="T262" s="18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3" t="s">
        <v>126</v>
      </c>
      <c r="AT262" s="183" t="s">
        <v>121</v>
      </c>
      <c r="AU262" s="183" t="s">
        <v>82</v>
      </c>
      <c r="AY262" s="16" t="s">
        <v>119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6" t="s">
        <v>79</v>
      </c>
      <c r="BK262" s="184">
        <f>ROUND(I262*H262,2)</f>
        <v>0</v>
      </c>
      <c r="BL262" s="16" t="s">
        <v>126</v>
      </c>
      <c r="BM262" s="183" t="s">
        <v>392</v>
      </c>
    </row>
    <row r="263" spans="1:65" s="2" customFormat="1" ht="11.25">
      <c r="A263" s="33"/>
      <c r="B263" s="34"/>
      <c r="C263" s="35"/>
      <c r="D263" s="185" t="s">
        <v>128</v>
      </c>
      <c r="E263" s="35"/>
      <c r="F263" s="186" t="s">
        <v>393</v>
      </c>
      <c r="G263" s="35"/>
      <c r="H263" s="35"/>
      <c r="I263" s="187"/>
      <c r="J263" s="35"/>
      <c r="K263" s="35"/>
      <c r="L263" s="38"/>
      <c r="M263" s="188"/>
      <c r="N263" s="189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128</v>
      </c>
      <c r="AU263" s="16" t="s">
        <v>82</v>
      </c>
    </row>
    <row r="264" spans="1:65" s="2" customFormat="1" ht="11.25">
      <c r="A264" s="33"/>
      <c r="B264" s="34"/>
      <c r="C264" s="35"/>
      <c r="D264" s="190" t="s">
        <v>130</v>
      </c>
      <c r="E264" s="35"/>
      <c r="F264" s="191" t="s">
        <v>394</v>
      </c>
      <c r="G264" s="35"/>
      <c r="H264" s="35"/>
      <c r="I264" s="187"/>
      <c r="J264" s="35"/>
      <c r="K264" s="35"/>
      <c r="L264" s="38"/>
      <c r="M264" s="188"/>
      <c r="N264" s="189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130</v>
      </c>
      <c r="AU264" s="16" t="s">
        <v>82</v>
      </c>
    </row>
    <row r="265" spans="1:65" s="13" customFormat="1" ht="11.25">
      <c r="B265" s="192"/>
      <c r="C265" s="193"/>
      <c r="D265" s="185" t="s">
        <v>132</v>
      </c>
      <c r="E265" s="194" t="s">
        <v>19</v>
      </c>
      <c r="F265" s="195" t="s">
        <v>395</v>
      </c>
      <c r="G265" s="193"/>
      <c r="H265" s="196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132</v>
      </c>
      <c r="AU265" s="202" t="s">
        <v>82</v>
      </c>
      <c r="AV265" s="13" t="s">
        <v>82</v>
      </c>
      <c r="AW265" s="13" t="s">
        <v>33</v>
      </c>
      <c r="AX265" s="13" t="s">
        <v>79</v>
      </c>
      <c r="AY265" s="202" t="s">
        <v>119</v>
      </c>
    </row>
    <row r="266" spans="1:65" s="2" customFormat="1" ht="16.5" customHeight="1">
      <c r="A266" s="33"/>
      <c r="B266" s="34"/>
      <c r="C266" s="204" t="s">
        <v>396</v>
      </c>
      <c r="D266" s="204" t="s">
        <v>232</v>
      </c>
      <c r="E266" s="205" t="s">
        <v>397</v>
      </c>
      <c r="F266" s="206" t="s">
        <v>398</v>
      </c>
      <c r="G266" s="207" t="s">
        <v>399</v>
      </c>
      <c r="H266" s="208">
        <v>1</v>
      </c>
      <c r="I266" s="209"/>
      <c r="J266" s="210">
        <f>ROUND(I266*H266,2)</f>
        <v>0</v>
      </c>
      <c r="K266" s="206" t="s">
        <v>19</v>
      </c>
      <c r="L266" s="211"/>
      <c r="M266" s="212" t="s">
        <v>19</v>
      </c>
      <c r="N266" s="213" t="s">
        <v>42</v>
      </c>
      <c r="O266" s="63"/>
      <c r="P266" s="181">
        <f>O266*H266</f>
        <v>0</v>
      </c>
      <c r="Q266" s="181">
        <v>0.12</v>
      </c>
      <c r="R266" s="181">
        <f>Q266*H266</f>
        <v>0.12</v>
      </c>
      <c r="S266" s="181">
        <v>0</v>
      </c>
      <c r="T266" s="18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3" t="s">
        <v>183</v>
      </c>
      <c r="AT266" s="183" t="s">
        <v>232</v>
      </c>
      <c r="AU266" s="183" t="s">
        <v>82</v>
      </c>
      <c r="AY266" s="16" t="s">
        <v>119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6" t="s">
        <v>79</v>
      </c>
      <c r="BK266" s="184">
        <f>ROUND(I266*H266,2)</f>
        <v>0</v>
      </c>
      <c r="BL266" s="16" t="s">
        <v>126</v>
      </c>
      <c r="BM266" s="183" t="s">
        <v>400</v>
      </c>
    </row>
    <row r="267" spans="1:65" s="2" customFormat="1" ht="11.25">
      <c r="A267" s="33"/>
      <c r="B267" s="34"/>
      <c r="C267" s="35"/>
      <c r="D267" s="185" t="s">
        <v>128</v>
      </c>
      <c r="E267" s="35"/>
      <c r="F267" s="186" t="s">
        <v>398</v>
      </c>
      <c r="G267" s="35"/>
      <c r="H267" s="35"/>
      <c r="I267" s="187"/>
      <c r="J267" s="35"/>
      <c r="K267" s="35"/>
      <c r="L267" s="38"/>
      <c r="M267" s="188"/>
      <c r="N267" s="189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128</v>
      </c>
      <c r="AU267" s="16" t="s">
        <v>82</v>
      </c>
    </row>
    <row r="268" spans="1:65" s="12" customFormat="1" ht="22.9" customHeight="1">
      <c r="B268" s="156"/>
      <c r="C268" s="157"/>
      <c r="D268" s="158" t="s">
        <v>70</v>
      </c>
      <c r="E268" s="170" t="s">
        <v>191</v>
      </c>
      <c r="F268" s="170" t="s">
        <v>401</v>
      </c>
      <c r="G268" s="157"/>
      <c r="H268" s="157"/>
      <c r="I268" s="160"/>
      <c r="J268" s="171">
        <f>BK268</f>
        <v>0</v>
      </c>
      <c r="K268" s="157"/>
      <c r="L268" s="162"/>
      <c r="M268" s="163"/>
      <c r="N268" s="164"/>
      <c r="O268" s="164"/>
      <c r="P268" s="165">
        <f>SUM(P269:P310)</f>
        <v>0</v>
      </c>
      <c r="Q268" s="164"/>
      <c r="R268" s="165">
        <f>SUM(R269:R310)</f>
        <v>11.732597020000002</v>
      </c>
      <c r="S268" s="164"/>
      <c r="T268" s="166">
        <f>SUM(T269:T310)</f>
        <v>0</v>
      </c>
      <c r="AR268" s="167" t="s">
        <v>79</v>
      </c>
      <c r="AT268" s="168" t="s">
        <v>70</v>
      </c>
      <c r="AU268" s="168" t="s">
        <v>79</v>
      </c>
      <c r="AY268" s="167" t="s">
        <v>119</v>
      </c>
      <c r="BK268" s="169">
        <f>SUM(BK269:BK310)</f>
        <v>0</v>
      </c>
    </row>
    <row r="269" spans="1:65" s="2" customFormat="1" ht="16.5" customHeight="1">
      <c r="A269" s="33"/>
      <c r="B269" s="34"/>
      <c r="C269" s="172" t="s">
        <v>402</v>
      </c>
      <c r="D269" s="172" t="s">
        <v>121</v>
      </c>
      <c r="E269" s="173" t="s">
        <v>403</v>
      </c>
      <c r="F269" s="174" t="s">
        <v>404</v>
      </c>
      <c r="G269" s="175" t="s">
        <v>391</v>
      </c>
      <c r="H269" s="176">
        <v>2</v>
      </c>
      <c r="I269" s="177"/>
      <c r="J269" s="178">
        <f>ROUND(I269*H269,2)</f>
        <v>0</v>
      </c>
      <c r="K269" s="174" t="s">
        <v>125</v>
      </c>
      <c r="L269" s="38"/>
      <c r="M269" s="179" t="s">
        <v>19</v>
      </c>
      <c r="N269" s="180" t="s">
        <v>42</v>
      </c>
      <c r="O269" s="63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3" t="s">
        <v>126</v>
      </c>
      <c r="AT269" s="183" t="s">
        <v>121</v>
      </c>
      <c r="AU269" s="183" t="s">
        <v>82</v>
      </c>
      <c r="AY269" s="16" t="s">
        <v>119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6" t="s">
        <v>79</v>
      </c>
      <c r="BK269" s="184">
        <f>ROUND(I269*H269,2)</f>
        <v>0</v>
      </c>
      <c r="BL269" s="16" t="s">
        <v>126</v>
      </c>
      <c r="BM269" s="183" t="s">
        <v>405</v>
      </c>
    </row>
    <row r="270" spans="1:65" s="2" customFormat="1" ht="11.25">
      <c r="A270" s="33"/>
      <c r="B270" s="34"/>
      <c r="C270" s="35"/>
      <c r="D270" s="185" t="s">
        <v>128</v>
      </c>
      <c r="E270" s="35"/>
      <c r="F270" s="186" t="s">
        <v>406</v>
      </c>
      <c r="G270" s="35"/>
      <c r="H270" s="35"/>
      <c r="I270" s="187"/>
      <c r="J270" s="35"/>
      <c r="K270" s="35"/>
      <c r="L270" s="38"/>
      <c r="M270" s="188"/>
      <c r="N270" s="189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128</v>
      </c>
      <c r="AU270" s="16" t="s">
        <v>82</v>
      </c>
    </row>
    <row r="271" spans="1:65" s="2" customFormat="1" ht="11.25">
      <c r="A271" s="33"/>
      <c r="B271" s="34"/>
      <c r="C271" s="35"/>
      <c r="D271" s="190" t="s">
        <v>130</v>
      </c>
      <c r="E271" s="35"/>
      <c r="F271" s="191" t="s">
        <v>407</v>
      </c>
      <c r="G271" s="35"/>
      <c r="H271" s="35"/>
      <c r="I271" s="187"/>
      <c r="J271" s="35"/>
      <c r="K271" s="35"/>
      <c r="L271" s="38"/>
      <c r="M271" s="188"/>
      <c r="N271" s="189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130</v>
      </c>
      <c r="AU271" s="16" t="s">
        <v>82</v>
      </c>
    </row>
    <row r="272" spans="1:65" s="13" customFormat="1" ht="11.25">
      <c r="B272" s="192"/>
      <c r="C272" s="193"/>
      <c r="D272" s="185" t="s">
        <v>132</v>
      </c>
      <c r="E272" s="194" t="s">
        <v>19</v>
      </c>
      <c r="F272" s="195" t="s">
        <v>408</v>
      </c>
      <c r="G272" s="193"/>
      <c r="H272" s="196">
        <v>2</v>
      </c>
      <c r="I272" s="197"/>
      <c r="J272" s="193"/>
      <c r="K272" s="193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132</v>
      </c>
      <c r="AU272" s="202" t="s">
        <v>82</v>
      </c>
      <c r="AV272" s="13" t="s">
        <v>82</v>
      </c>
      <c r="AW272" s="13" t="s">
        <v>33</v>
      </c>
      <c r="AX272" s="13" t="s">
        <v>79</v>
      </c>
      <c r="AY272" s="202" t="s">
        <v>119</v>
      </c>
    </row>
    <row r="273" spans="1:65" s="2" customFormat="1" ht="16.5" customHeight="1">
      <c r="A273" s="33"/>
      <c r="B273" s="34"/>
      <c r="C273" s="204" t="s">
        <v>409</v>
      </c>
      <c r="D273" s="204" t="s">
        <v>232</v>
      </c>
      <c r="E273" s="205" t="s">
        <v>410</v>
      </c>
      <c r="F273" s="206" t="s">
        <v>411</v>
      </c>
      <c r="G273" s="207" t="s">
        <v>391</v>
      </c>
      <c r="H273" s="208">
        <v>2</v>
      </c>
      <c r="I273" s="209"/>
      <c r="J273" s="210">
        <f>ROUND(I273*H273,2)</f>
        <v>0</v>
      </c>
      <c r="K273" s="206" t="s">
        <v>125</v>
      </c>
      <c r="L273" s="211"/>
      <c r="M273" s="212" t="s">
        <v>19</v>
      </c>
      <c r="N273" s="213" t="s">
        <v>42</v>
      </c>
      <c r="O273" s="63"/>
      <c r="P273" s="181">
        <f>O273*H273</f>
        <v>0</v>
      </c>
      <c r="Q273" s="181">
        <v>2.0999999999999999E-3</v>
      </c>
      <c r="R273" s="181">
        <f>Q273*H273</f>
        <v>4.1999999999999997E-3</v>
      </c>
      <c r="S273" s="181">
        <v>0</v>
      </c>
      <c r="T273" s="18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3" t="s">
        <v>183</v>
      </c>
      <c r="AT273" s="183" t="s">
        <v>232</v>
      </c>
      <c r="AU273" s="183" t="s">
        <v>82</v>
      </c>
      <c r="AY273" s="16" t="s">
        <v>119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6" t="s">
        <v>79</v>
      </c>
      <c r="BK273" s="184">
        <f>ROUND(I273*H273,2)</f>
        <v>0</v>
      </c>
      <c r="BL273" s="16" t="s">
        <v>126</v>
      </c>
      <c r="BM273" s="183" t="s">
        <v>412</v>
      </c>
    </row>
    <row r="274" spans="1:65" s="2" customFormat="1" ht="11.25">
      <c r="A274" s="33"/>
      <c r="B274" s="34"/>
      <c r="C274" s="35"/>
      <c r="D274" s="185" t="s">
        <v>128</v>
      </c>
      <c r="E274" s="35"/>
      <c r="F274" s="186" t="s">
        <v>411</v>
      </c>
      <c r="G274" s="35"/>
      <c r="H274" s="35"/>
      <c r="I274" s="187"/>
      <c r="J274" s="35"/>
      <c r="K274" s="35"/>
      <c r="L274" s="38"/>
      <c r="M274" s="188"/>
      <c r="N274" s="189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128</v>
      </c>
      <c r="AU274" s="16" t="s">
        <v>82</v>
      </c>
    </row>
    <row r="275" spans="1:65" s="2" customFormat="1" ht="16.5" customHeight="1">
      <c r="A275" s="33"/>
      <c r="B275" s="34"/>
      <c r="C275" s="172" t="s">
        <v>413</v>
      </c>
      <c r="D275" s="172" t="s">
        <v>121</v>
      </c>
      <c r="E275" s="173" t="s">
        <v>414</v>
      </c>
      <c r="F275" s="174" t="s">
        <v>415</v>
      </c>
      <c r="G275" s="175" t="s">
        <v>391</v>
      </c>
      <c r="H275" s="176">
        <v>2</v>
      </c>
      <c r="I275" s="177"/>
      <c r="J275" s="178">
        <f>ROUND(I275*H275,2)</f>
        <v>0</v>
      </c>
      <c r="K275" s="174" t="s">
        <v>125</v>
      </c>
      <c r="L275" s="38"/>
      <c r="M275" s="179" t="s">
        <v>19</v>
      </c>
      <c r="N275" s="180" t="s">
        <v>42</v>
      </c>
      <c r="O275" s="63"/>
      <c r="P275" s="181">
        <f>O275*H275</f>
        <v>0</v>
      </c>
      <c r="Q275" s="181">
        <v>6.9999999999999999E-4</v>
      </c>
      <c r="R275" s="181">
        <f>Q275*H275</f>
        <v>1.4E-3</v>
      </c>
      <c r="S275" s="181">
        <v>0</v>
      </c>
      <c r="T275" s="18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3" t="s">
        <v>126</v>
      </c>
      <c r="AT275" s="183" t="s">
        <v>121</v>
      </c>
      <c r="AU275" s="183" t="s">
        <v>82</v>
      </c>
      <c r="AY275" s="16" t="s">
        <v>119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6" t="s">
        <v>79</v>
      </c>
      <c r="BK275" s="184">
        <f>ROUND(I275*H275,2)</f>
        <v>0</v>
      </c>
      <c r="BL275" s="16" t="s">
        <v>126</v>
      </c>
      <c r="BM275" s="183" t="s">
        <v>416</v>
      </c>
    </row>
    <row r="276" spans="1:65" s="2" customFormat="1" ht="11.25">
      <c r="A276" s="33"/>
      <c r="B276" s="34"/>
      <c r="C276" s="35"/>
      <c r="D276" s="185" t="s">
        <v>128</v>
      </c>
      <c r="E276" s="35"/>
      <c r="F276" s="186" t="s">
        <v>417</v>
      </c>
      <c r="G276" s="35"/>
      <c r="H276" s="35"/>
      <c r="I276" s="187"/>
      <c r="J276" s="35"/>
      <c r="K276" s="35"/>
      <c r="L276" s="38"/>
      <c r="M276" s="188"/>
      <c r="N276" s="189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128</v>
      </c>
      <c r="AU276" s="16" t="s">
        <v>82</v>
      </c>
    </row>
    <row r="277" spans="1:65" s="2" customFormat="1" ht="11.25">
      <c r="A277" s="33"/>
      <c r="B277" s="34"/>
      <c r="C277" s="35"/>
      <c r="D277" s="190" t="s">
        <v>130</v>
      </c>
      <c r="E277" s="35"/>
      <c r="F277" s="191" t="s">
        <v>418</v>
      </c>
      <c r="G277" s="35"/>
      <c r="H277" s="35"/>
      <c r="I277" s="187"/>
      <c r="J277" s="35"/>
      <c r="K277" s="35"/>
      <c r="L277" s="38"/>
      <c r="M277" s="188"/>
      <c r="N277" s="189"/>
      <c r="O277" s="63"/>
      <c r="P277" s="63"/>
      <c r="Q277" s="63"/>
      <c r="R277" s="63"/>
      <c r="S277" s="63"/>
      <c r="T277" s="64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130</v>
      </c>
      <c r="AU277" s="16" t="s">
        <v>82</v>
      </c>
    </row>
    <row r="278" spans="1:65" s="13" customFormat="1" ht="11.25">
      <c r="B278" s="192"/>
      <c r="C278" s="193"/>
      <c r="D278" s="185" t="s">
        <v>132</v>
      </c>
      <c r="E278" s="194" t="s">
        <v>19</v>
      </c>
      <c r="F278" s="195" t="s">
        <v>408</v>
      </c>
      <c r="G278" s="193"/>
      <c r="H278" s="196">
        <v>2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132</v>
      </c>
      <c r="AU278" s="202" t="s">
        <v>82</v>
      </c>
      <c r="AV278" s="13" t="s">
        <v>82</v>
      </c>
      <c r="AW278" s="13" t="s">
        <v>33</v>
      </c>
      <c r="AX278" s="13" t="s">
        <v>79</v>
      </c>
      <c r="AY278" s="202" t="s">
        <v>119</v>
      </c>
    </row>
    <row r="279" spans="1:65" s="2" customFormat="1" ht="16.5" customHeight="1">
      <c r="A279" s="33"/>
      <c r="B279" s="34"/>
      <c r="C279" s="204" t="s">
        <v>419</v>
      </c>
      <c r="D279" s="204" t="s">
        <v>232</v>
      </c>
      <c r="E279" s="205" t="s">
        <v>420</v>
      </c>
      <c r="F279" s="206" t="s">
        <v>421</v>
      </c>
      <c r="G279" s="207" t="s">
        <v>391</v>
      </c>
      <c r="H279" s="208">
        <v>1</v>
      </c>
      <c r="I279" s="209"/>
      <c r="J279" s="210">
        <f>ROUND(I279*H279,2)</f>
        <v>0</v>
      </c>
      <c r="K279" s="206" t="s">
        <v>125</v>
      </c>
      <c r="L279" s="211"/>
      <c r="M279" s="212" t="s">
        <v>19</v>
      </c>
      <c r="N279" s="213" t="s">
        <v>42</v>
      </c>
      <c r="O279" s="63"/>
      <c r="P279" s="181">
        <f>O279*H279</f>
        <v>0</v>
      </c>
      <c r="Q279" s="181">
        <v>5.0000000000000001E-3</v>
      </c>
      <c r="R279" s="181">
        <f>Q279*H279</f>
        <v>5.0000000000000001E-3</v>
      </c>
      <c r="S279" s="181">
        <v>0</v>
      </c>
      <c r="T279" s="18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3" t="s">
        <v>183</v>
      </c>
      <c r="AT279" s="183" t="s">
        <v>232</v>
      </c>
      <c r="AU279" s="183" t="s">
        <v>82</v>
      </c>
      <c r="AY279" s="16" t="s">
        <v>119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6" t="s">
        <v>79</v>
      </c>
      <c r="BK279" s="184">
        <f>ROUND(I279*H279,2)</f>
        <v>0</v>
      </c>
      <c r="BL279" s="16" t="s">
        <v>126</v>
      </c>
      <c r="BM279" s="183" t="s">
        <v>422</v>
      </c>
    </row>
    <row r="280" spans="1:65" s="2" customFormat="1" ht="11.25">
      <c r="A280" s="33"/>
      <c r="B280" s="34"/>
      <c r="C280" s="35"/>
      <c r="D280" s="185" t="s">
        <v>128</v>
      </c>
      <c r="E280" s="35"/>
      <c r="F280" s="186" t="s">
        <v>421</v>
      </c>
      <c r="G280" s="35"/>
      <c r="H280" s="35"/>
      <c r="I280" s="187"/>
      <c r="J280" s="35"/>
      <c r="K280" s="35"/>
      <c r="L280" s="38"/>
      <c r="M280" s="188"/>
      <c r="N280" s="189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128</v>
      </c>
      <c r="AU280" s="16" t="s">
        <v>82</v>
      </c>
    </row>
    <row r="281" spans="1:65" s="2" customFormat="1" ht="16.5" customHeight="1">
      <c r="A281" s="33"/>
      <c r="B281" s="34"/>
      <c r="C281" s="204" t="s">
        <v>423</v>
      </c>
      <c r="D281" s="204" t="s">
        <v>232</v>
      </c>
      <c r="E281" s="205" t="s">
        <v>424</v>
      </c>
      <c r="F281" s="206" t="s">
        <v>425</v>
      </c>
      <c r="G281" s="207" t="s">
        <v>391</v>
      </c>
      <c r="H281" s="208">
        <v>1</v>
      </c>
      <c r="I281" s="209"/>
      <c r="J281" s="210">
        <f>ROUND(I281*H281,2)</f>
        <v>0</v>
      </c>
      <c r="K281" s="206" t="s">
        <v>125</v>
      </c>
      <c r="L281" s="211"/>
      <c r="M281" s="212" t="s">
        <v>19</v>
      </c>
      <c r="N281" s="213" t="s">
        <v>42</v>
      </c>
      <c r="O281" s="63"/>
      <c r="P281" s="181">
        <f>O281*H281</f>
        <v>0</v>
      </c>
      <c r="Q281" s="181">
        <v>1.6999999999999999E-3</v>
      </c>
      <c r="R281" s="181">
        <f>Q281*H281</f>
        <v>1.6999999999999999E-3</v>
      </c>
      <c r="S281" s="181">
        <v>0</v>
      </c>
      <c r="T281" s="18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83" t="s">
        <v>183</v>
      </c>
      <c r="AT281" s="183" t="s">
        <v>232</v>
      </c>
      <c r="AU281" s="183" t="s">
        <v>82</v>
      </c>
      <c r="AY281" s="16" t="s">
        <v>119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6" t="s">
        <v>79</v>
      </c>
      <c r="BK281" s="184">
        <f>ROUND(I281*H281,2)</f>
        <v>0</v>
      </c>
      <c r="BL281" s="16" t="s">
        <v>126</v>
      </c>
      <c r="BM281" s="183" t="s">
        <v>426</v>
      </c>
    </row>
    <row r="282" spans="1:65" s="2" customFormat="1" ht="11.25">
      <c r="A282" s="33"/>
      <c r="B282" s="34"/>
      <c r="C282" s="35"/>
      <c r="D282" s="185" t="s">
        <v>128</v>
      </c>
      <c r="E282" s="35"/>
      <c r="F282" s="186" t="s">
        <v>425</v>
      </c>
      <c r="G282" s="35"/>
      <c r="H282" s="35"/>
      <c r="I282" s="187"/>
      <c r="J282" s="35"/>
      <c r="K282" s="35"/>
      <c r="L282" s="38"/>
      <c r="M282" s="188"/>
      <c r="N282" s="189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128</v>
      </c>
      <c r="AU282" s="16" t="s">
        <v>82</v>
      </c>
    </row>
    <row r="283" spans="1:65" s="2" customFormat="1" ht="16.5" customHeight="1">
      <c r="A283" s="33"/>
      <c r="B283" s="34"/>
      <c r="C283" s="172" t="s">
        <v>427</v>
      </c>
      <c r="D283" s="172" t="s">
        <v>121</v>
      </c>
      <c r="E283" s="173" t="s">
        <v>428</v>
      </c>
      <c r="F283" s="174" t="s">
        <v>429</v>
      </c>
      <c r="G283" s="175" t="s">
        <v>391</v>
      </c>
      <c r="H283" s="176">
        <v>2</v>
      </c>
      <c r="I283" s="177"/>
      <c r="J283" s="178">
        <f>ROUND(I283*H283,2)</f>
        <v>0</v>
      </c>
      <c r="K283" s="174" t="s">
        <v>125</v>
      </c>
      <c r="L283" s="38"/>
      <c r="M283" s="179" t="s">
        <v>19</v>
      </c>
      <c r="N283" s="180" t="s">
        <v>42</v>
      </c>
      <c r="O283" s="63"/>
      <c r="P283" s="181">
        <f>O283*H283</f>
        <v>0</v>
      </c>
      <c r="Q283" s="181">
        <v>0.10940999999999999</v>
      </c>
      <c r="R283" s="181">
        <f>Q283*H283</f>
        <v>0.21881999999999999</v>
      </c>
      <c r="S283" s="181">
        <v>0</v>
      </c>
      <c r="T283" s="18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3" t="s">
        <v>126</v>
      </c>
      <c r="AT283" s="183" t="s">
        <v>121</v>
      </c>
      <c r="AU283" s="183" t="s">
        <v>82</v>
      </c>
      <c r="AY283" s="16" t="s">
        <v>119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6" t="s">
        <v>79</v>
      </c>
      <c r="BK283" s="184">
        <f>ROUND(I283*H283,2)</f>
        <v>0</v>
      </c>
      <c r="BL283" s="16" t="s">
        <v>126</v>
      </c>
      <c r="BM283" s="183" t="s">
        <v>430</v>
      </c>
    </row>
    <row r="284" spans="1:65" s="2" customFormat="1" ht="11.25">
      <c r="A284" s="33"/>
      <c r="B284" s="34"/>
      <c r="C284" s="35"/>
      <c r="D284" s="185" t="s">
        <v>128</v>
      </c>
      <c r="E284" s="35"/>
      <c r="F284" s="186" t="s">
        <v>431</v>
      </c>
      <c r="G284" s="35"/>
      <c r="H284" s="35"/>
      <c r="I284" s="187"/>
      <c r="J284" s="35"/>
      <c r="K284" s="35"/>
      <c r="L284" s="38"/>
      <c r="M284" s="188"/>
      <c r="N284" s="189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128</v>
      </c>
      <c r="AU284" s="16" t="s">
        <v>82</v>
      </c>
    </row>
    <row r="285" spans="1:65" s="2" customFormat="1" ht="11.25">
      <c r="A285" s="33"/>
      <c r="B285" s="34"/>
      <c r="C285" s="35"/>
      <c r="D285" s="190" t="s">
        <v>130</v>
      </c>
      <c r="E285" s="35"/>
      <c r="F285" s="191" t="s">
        <v>432</v>
      </c>
      <c r="G285" s="35"/>
      <c r="H285" s="35"/>
      <c r="I285" s="187"/>
      <c r="J285" s="35"/>
      <c r="K285" s="35"/>
      <c r="L285" s="38"/>
      <c r="M285" s="188"/>
      <c r="N285" s="189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130</v>
      </c>
      <c r="AU285" s="16" t="s">
        <v>82</v>
      </c>
    </row>
    <row r="286" spans="1:65" s="2" customFormat="1" ht="16.5" customHeight="1">
      <c r="A286" s="33"/>
      <c r="B286" s="34"/>
      <c r="C286" s="204" t="s">
        <v>433</v>
      </c>
      <c r="D286" s="204" t="s">
        <v>232</v>
      </c>
      <c r="E286" s="205" t="s">
        <v>434</v>
      </c>
      <c r="F286" s="206" t="s">
        <v>435</v>
      </c>
      <c r="G286" s="207" t="s">
        <v>391</v>
      </c>
      <c r="H286" s="208">
        <v>2</v>
      </c>
      <c r="I286" s="209"/>
      <c r="J286" s="210">
        <f>ROUND(I286*H286,2)</f>
        <v>0</v>
      </c>
      <c r="K286" s="206" t="s">
        <v>125</v>
      </c>
      <c r="L286" s="211"/>
      <c r="M286" s="212" t="s">
        <v>19</v>
      </c>
      <c r="N286" s="213" t="s">
        <v>42</v>
      </c>
      <c r="O286" s="63"/>
      <c r="P286" s="181">
        <f>O286*H286</f>
        <v>0</v>
      </c>
      <c r="Q286" s="181">
        <v>6.1000000000000004E-3</v>
      </c>
      <c r="R286" s="181">
        <f>Q286*H286</f>
        <v>1.2200000000000001E-2</v>
      </c>
      <c r="S286" s="181">
        <v>0</v>
      </c>
      <c r="T286" s="18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3" t="s">
        <v>183</v>
      </c>
      <c r="AT286" s="183" t="s">
        <v>232</v>
      </c>
      <c r="AU286" s="183" t="s">
        <v>82</v>
      </c>
      <c r="AY286" s="16" t="s">
        <v>119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6" t="s">
        <v>79</v>
      </c>
      <c r="BK286" s="184">
        <f>ROUND(I286*H286,2)</f>
        <v>0</v>
      </c>
      <c r="BL286" s="16" t="s">
        <v>126</v>
      </c>
      <c r="BM286" s="183" t="s">
        <v>436</v>
      </c>
    </row>
    <row r="287" spans="1:65" s="2" customFormat="1" ht="11.25">
      <c r="A287" s="33"/>
      <c r="B287" s="34"/>
      <c r="C287" s="35"/>
      <c r="D287" s="185" t="s">
        <v>128</v>
      </c>
      <c r="E287" s="35"/>
      <c r="F287" s="186" t="s">
        <v>435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128</v>
      </c>
      <c r="AU287" s="16" t="s">
        <v>82</v>
      </c>
    </row>
    <row r="288" spans="1:65" s="2" customFormat="1" ht="16.5" customHeight="1">
      <c r="A288" s="33"/>
      <c r="B288" s="34"/>
      <c r="C288" s="172" t="s">
        <v>437</v>
      </c>
      <c r="D288" s="172" t="s">
        <v>121</v>
      </c>
      <c r="E288" s="173" t="s">
        <v>438</v>
      </c>
      <c r="F288" s="174" t="s">
        <v>439</v>
      </c>
      <c r="G288" s="175" t="s">
        <v>124</v>
      </c>
      <c r="H288" s="176">
        <v>26</v>
      </c>
      <c r="I288" s="177"/>
      <c r="J288" s="178">
        <f>ROUND(I288*H288,2)</f>
        <v>0</v>
      </c>
      <c r="K288" s="174" t="s">
        <v>125</v>
      </c>
      <c r="L288" s="38"/>
      <c r="M288" s="179" t="s">
        <v>19</v>
      </c>
      <c r="N288" s="180" t="s">
        <v>42</v>
      </c>
      <c r="O288" s="63"/>
      <c r="P288" s="181">
        <f>O288*H288</f>
        <v>0</v>
      </c>
      <c r="Q288" s="181">
        <v>2.0000000000000001E-4</v>
      </c>
      <c r="R288" s="181">
        <f>Q288*H288</f>
        <v>5.2000000000000006E-3</v>
      </c>
      <c r="S288" s="181">
        <v>0</v>
      </c>
      <c r="T288" s="18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3" t="s">
        <v>126</v>
      </c>
      <c r="AT288" s="183" t="s">
        <v>121</v>
      </c>
      <c r="AU288" s="183" t="s">
        <v>82</v>
      </c>
      <c r="AY288" s="16" t="s">
        <v>119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6" t="s">
        <v>79</v>
      </c>
      <c r="BK288" s="184">
        <f>ROUND(I288*H288,2)</f>
        <v>0</v>
      </c>
      <c r="BL288" s="16" t="s">
        <v>126</v>
      </c>
      <c r="BM288" s="183" t="s">
        <v>440</v>
      </c>
    </row>
    <row r="289" spans="1:65" s="2" customFormat="1" ht="11.25">
      <c r="A289" s="33"/>
      <c r="B289" s="34"/>
      <c r="C289" s="35"/>
      <c r="D289" s="185" t="s">
        <v>128</v>
      </c>
      <c r="E289" s="35"/>
      <c r="F289" s="186" t="s">
        <v>441</v>
      </c>
      <c r="G289" s="35"/>
      <c r="H289" s="35"/>
      <c r="I289" s="187"/>
      <c r="J289" s="35"/>
      <c r="K289" s="35"/>
      <c r="L289" s="38"/>
      <c r="M289" s="188"/>
      <c r="N289" s="189"/>
      <c r="O289" s="63"/>
      <c r="P289" s="63"/>
      <c r="Q289" s="63"/>
      <c r="R289" s="63"/>
      <c r="S289" s="63"/>
      <c r="T289" s="64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128</v>
      </c>
      <c r="AU289" s="16" t="s">
        <v>82</v>
      </c>
    </row>
    <row r="290" spans="1:65" s="2" customFormat="1" ht="11.25">
      <c r="A290" s="33"/>
      <c r="B290" s="34"/>
      <c r="C290" s="35"/>
      <c r="D290" s="190" t="s">
        <v>130</v>
      </c>
      <c r="E290" s="35"/>
      <c r="F290" s="191" t="s">
        <v>442</v>
      </c>
      <c r="G290" s="35"/>
      <c r="H290" s="35"/>
      <c r="I290" s="187"/>
      <c r="J290" s="35"/>
      <c r="K290" s="35"/>
      <c r="L290" s="38"/>
      <c r="M290" s="188"/>
      <c r="N290" s="189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130</v>
      </c>
      <c r="AU290" s="16" t="s">
        <v>82</v>
      </c>
    </row>
    <row r="291" spans="1:65" s="13" customFormat="1" ht="11.25">
      <c r="B291" s="192"/>
      <c r="C291" s="193"/>
      <c r="D291" s="185" t="s">
        <v>132</v>
      </c>
      <c r="E291" s="194" t="s">
        <v>19</v>
      </c>
      <c r="F291" s="195" t="s">
        <v>385</v>
      </c>
      <c r="G291" s="193"/>
      <c r="H291" s="196">
        <v>26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132</v>
      </c>
      <c r="AU291" s="202" t="s">
        <v>82</v>
      </c>
      <c r="AV291" s="13" t="s">
        <v>82</v>
      </c>
      <c r="AW291" s="13" t="s">
        <v>33</v>
      </c>
      <c r="AX291" s="13" t="s">
        <v>79</v>
      </c>
      <c r="AY291" s="202" t="s">
        <v>119</v>
      </c>
    </row>
    <row r="292" spans="1:65" s="2" customFormat="1" ht="16.5" customHeight="1">
      <c r="A292" s="33"/>
      <c r="B292" s="34"/>
      <c r="C292" s="172" t="s">
        <v>443</v>
      </c>
      <c r="D292" s="172" t="s">
        <v>121</v>
      </c>
      <c r="E292" s="173" t="s">
        <v>444</v>
      </c>
      <c r="F292" s="174" t="s">
        <v>445</v>
      </c>
      <c r="G292" s="175" t="s">
        <v>124</v>
      </c>
      <c r="H292" s="176">
        <v>26</v>
      </c>
      <c r="I292" s="177"/>
      <c r="J292" s="178">
        <f>ROUND(I292*H292,2)</f>
        <v>0</v>
      </c>
      <c r="K292" s="174" t="s">
        <v>125</v>
      </c>
      <c r="L292" s="38"/>
      <c r="M292" s="179" t="s">
        <v>19</v>
      </c>
      <c r="N292" s="180" t="s">
        <v>42</v>
      </c>
      <c r="O292" s="63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3" t="s">
        <v>126</v>
      </c>
      <c r="AT292" s="183" t="s">
        <v>121</v>
      </c>
      <c r="AU292" s="183" t="s">
        <v>82</v>
      </c>
      <c r="AY292" s="16" t="s">
        <v>119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6" t="s">
        <v>79</v>
      </c>
      <c r="BK292" s="184">
        <f>ROUND(I292*H292,2)</f>
        <v>0</v>
      </c>
      <c r="BL292" s="16" t="s">
        <v>126</v>
      </c>
      <c r="BM292" s="183" t="s">
        <v>446</v>
      </c>
    </row>
    <row r="293" spans="1:65" s="2" customFormat="1" ht="11.25">
      <c r="A293" s="33"/>
      <c r="B293" s="34"/>
      <c r="C293" s="35"/>
      <c r="D293" s="185" t="s">
        <v>128</v>
      </c>
      <c r="E293" s="35"/>
      <c r="F293" s="186" t="s">
        <v>447</v>
      </c>
      <c r="G293" s="35"/>
      <c r="H293" s="35"/>
      <c r="I293" s="187"/>
      <c r="J293" s="35"/>
      <c r="K293" s="35"/>
      <c r="L293" s="38"/>
      <c r="M293" s="188"/>
      <c r="N293" s="189"/>
      <c r="O293" s="63"/>
      <c r="P293" s="63"/>
      <c r="Q293" s="63"/>
      <c r="R293" s="63"/>
      <c r="S293" s="63"/>
      <c r="T293" s="64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128</v>
      </c>
      <c r="AU293" s="16" t="s">
        <v>82</v>
      </c>
    </row>
    <row r="294" spans="1:65" s="2" customFormat="1" ht="11.25">
      <c r="A294" s="33"/>
      <c r="B294" s="34"/>
      <c r="C294" s="35"/>
      <c r="D294" s="190" t="s">
        <v>130</v>
      </c>
      <c r="E294" s="35"/>
      <c r="F294" s="191" t="s">
        <v>448</v>
      </c>
      <c r="G294" s="35"/>
      <c r="H294" s="35"/>
      <c r="I294" s="187"/>
      <c r="J294" s="35"/>
      <c r="K294" s="35"/>
      <c r="L294" s="38"/>
      <c r="M294" s="188"/>
      <c r="N294" s="189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130</v>
      </c>
      <c r="AU294" s="16" t="s">
        <v>82</v>
      </c>
    </row>
    <row r="295" spans="1:65" s="2" customFormat="1" ht="16.5" customHeight="1">
      <c r="A295" s="33"/>
      <c r="B295" s="34"/>
      <c r="C295" s="172" t="s">
        <v>449</v>
      </c>
      <c r="D295" s="172" t="s">
        <v>121</v>
      </c>
      <c r="E295" s="173" t="s">
        <v>450</v>
      </c>
      <c r="F295" s="174" t="s">
        <v>451</v>
      </c>
      <c r="G295" s="175" t="s">
        <v>124</v>
      </c>
      <c r="H295" s="176">
        <v>40.130000000000003</v>
      </c>
      <c r="I295" s="177"/>
      <c r="J295" s="178">
        <f>ROUND(I295*H295,2)</f>
        <v>0</v>
      </c>
      <c r="K295" s="174" t="s">
        <v>125</v>
      </c>
      <c r="L295" s="38"/>
      <c r="M295" s="179" t="s">
        <v>19</v>
      </c>
      <c r="N295" s="180" t="s">
        <v>42</v>
      </c>
      <c r="O295" s="63"/>
      <c r="P295" s="181">
        <f>O295*H295</f>
        <v>0</v>
      </c>
      <c r="Q295" s="181">
        <v>0.15540000000000001</v>
      </c>
      <c r="R295" s="181">
        <f>Q295*H295</f>
        <v>6.2362020000000005</v>
      </c>
      <c r="S295" s="181">
        <v>0</v>
      </c>
      <c r="T295" s="18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3" t="s">
        <v>126</v>
      </c>
      <c r="AT295" s="183" t="s">
        <v>121</v>
      </c>
      <c r="AU295" s="183" t="s">
        <v>82</v>
      </c>
      <c r="AY295" s="16" t="s">
        <v>119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6" t="s">
        <v>79</v>
      </c>
      <c r="BK295" s="184">
        <f>ROUND(I295*H295,2)</f>
        <v>0</v>
      </c>
      <c r="BL295" s="16" t="s">
        <v>126</v>
      </c>
      <c r="BM295" s="183" t="s">
        <v>452</v>
      </c>
    </row>
    <row r="296" spans="1:65" s="2" customFormat="1" ht="19.5">
      <c r="A296" s="33"/>
      <c r="B296" s="34"/>
      <c r="C296" s="35"/>
      <c r="D296" s="185" t="s">
        <v>128</v>
      </c>
      <c r="E296" s="35"/>
      <c r="F296" s="186" t="s">
        <v>453</v>
      </c>
      <c r="G296" s="35"/>
      <c r="H296" s="35"/>
      <c r="I296" s="187"/>
      <c r="J296" s="35"/>
      <c r="K296" s="35"/>
      <c r="L296" s="38"/>
      <c r="M296" s="188"/>
      <c r="N296" s="189"/>
      <c r="O296" s="63"/>
      <c r="P296" s="63"/>
      <c r="Q296" s="63"/>
      <c r="R296" s="63"/>
      <c r="S296" s="63"/>
      <c r="T296" s="6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128</v>
      </c>
      <c r="AU296" s="16" t="s">
        <v>82</v>
      </c>
    </row>
    <row r="297" spans="1:65" s="2" customFormat="1" ht="11.25">
      <c r="A297" s="33"/>
      <c r="B297" s="34"/>
      <c r="C297" s="35"/>
      <c r="D297" s="190" t="s">
        <v>130</v>
      </c>
      <c r="E297" s="35"/>
      <c r="F297" s="191" t="s">
        <v>454</v>
      </c>
      <c r="G297" s="35"/>
      <c r="H297" s="35"/>
      <c r="I297" s="187"/>
      <c r="J297" s="35"/>
      <c r="K297" s="35"/>
      <c r="L297" s="38"/>
      <c r="M297" s="188"/>
      <c r="N297" s="189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130</v>
      </c>
      <c r="AU297" s="16" t="s">
        <v>82</v>
      </c>
    </row>
    <row r="298" spans="1:65" s="13" customFormat="1" ht="11.25">
      <c r="B298" s="192"/>
      <c r="C298" s="193"/>
      <c r="D298" s="185" t="s">
        <v>132</v>
      </c>
      <c r="E298" s="194" t="s">
        <v>19</v>
      </c>
      <c r="F298" s="195" t="s">
        <v>455</v>
      </c>
      <c r="G298" s="193"/>
      <c r="H298" s="196">
        <v>14.13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132</v>
      </c>
      <c r="AU298" s="202" t="s">
        <v>82</v>
      </c>
      <c r="AV298" s="13" t="s">
        <v>82</v>
      </c>
      <c r="AW298" s="13" t="s">
        <v>33</v>
      </c>
      <c r="AX298" s="13" t="s">
        <v>71</v>
      </c>
      <c r="AY298" s="202" t="s">
        <v>119</v>
      </c>
    </row>
    <row r="299" spans="1:65" s="13" customFormat="1" ht="11.25">
      <c r="B299" s="192"/>
      <c r="C299" s="193"/>
      <c r="D299" s="185" t="s">
        <v>132</v>
      </c>
      <c r="E299" s="194" t="s">
        <v>19</v>
      </c>
      <c r="F299" s="195" t="s">
        <v>385</v>
      </c>
      <c r="G299" s="193"/>
      <c r="H299" s="196">
        <v>26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132</v>
      </c>
      <c r="AU299" s="202" t="s">
        <v>82</v>
      </c>
      <c r="AV299" s="13" t="s">
        <v>82</v>
      </c>
      <c r="AW299" s="13" t="s">
        <v>33</v>
      </c>
      <c r="AX299" s="13" t="s">
        <v>71</v>
      </c>
      <c r="AY299" s="202" t="s">
        <v>119</v>
      </c>
    </row>
    <row r="300" spans="1:65" s="2" customFormat="1" ht="16.5" customHeight="1">
      <c r="A300" s="33"/>
      <c r="B300" s="34"/>
      <c r="C300" s="204" t="s">
        <v>456</v>
      </c>
      <c r="D300" s="204" t="s">
        <v>232</v>
      </c>
      <c r="E300" s="205" t="s">
        <v>457</v>
      </c>
      <c r="F300" s="206" t="s">
        <v>458</v>
      </c>
      <c r="G300" s="207" t="s">
        <v>124</v>
      </c>
      <c r="H300" s="208">
        <v>40.130000000000003</v>
      </c>
      <c r="I300" s="209"/>
      <c r="J300" s="210">
        <f>ROUND(I300*H300,2)</f>
        <v>0</v>
      </c>
      <c r="K300" s="206" t="s">
        <v>125</v>
      </c>
      <c r="L300" s="211"/>
      <c r="M300" s="212" t="s">
        <v>19</v>
      </c>
      <c r="N300" s="213" t="s">
        <v>42</v>
      </c>
      <c r="O300" s="63"/>
      <c r="P300" s="181">
        <f>O300*H300</f>
        <v>0</v>
      </c>
      <c r="Q300" s="181">
        <v>0.08</v>
      </c>
      <c r="R300" s="181">
        <f>Q300*H300</f>
        <v>3.2104000000000004</v>
      </c>
      <c r="S300" s="181">
        <v>0</v>
      </c>
      <c r="T300" s="18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83" t="s">
        <v>183</v>
      </c>
      <c r="AT300" s="183" t="s">
        <v>232</v>
      </c>
      <c r="AU300" s="183" t="s">
        <v>82</v>
      </c>
      <c r="AY300" s="16" t="s">
        <v>119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6" t="s">
        <v>79</v>
      </c>
      <c r="BK300" s="184">
        <f>ROUND(I300*H300,2)</f>
        <v>0</v>
      </c>
      <c r="BL300" s="16" t="s">
        <v>126</v>
      </c>
      <c r="BM300" s="183" t="s">
        <v>459</v>
      </c>
    </row>
    <row r="301" spans="1:65" s="2" customFormat="1" ht="11.25">
      <c r="A301" s="33"/>
      <c r="B301" s="34"/>
      <c r="C301" s="35"/>
      <c r="D301" s="185" t="s">
        <v>128</v>
      </c>
      <c r="E301" s="35"/>
      <c r="F301" s="186" t="s">
        <v>458</v>
      </c>
      <c r="G301" s="35"/>
      <c r="H301" s="35"/>
      <c r="I301" s="187"/>
      <c r="J301" s="35"/>
      <c r="K301" s="35"/>
      <c r="L301" s="38"/>
      <c r="M301" s="188"/>
      <c r="N301" s="189"/>
      <c r="O301" s="63"/>
      <c r="P301" s="63"/>
      <c r="Q301" s="63"/>
      <c r="R301" s="63"/>
      <c r="S301" s="63"/>
      <c r="T301" s="6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128</v>
      </c>
      <c r="AU301" s="16" t="s">
        <v>82</v>
      </c>
    </row>
    <row r="302" spans="1:65" s="2" customFormat="1" ht="16.5" customHeight="1">
      <c r="A302" s="33"/>
      <c r="B302" s="34"/>
      <c r="C302" s="172" t="s">
        <v>460</v>
      </c>
      <c r="D302" s="172" t="s">
        <v>121</v>
      </c>
      <c r="E302" s="173" t="s">
        <v>461</v>
      </c>
      <c r="F302" s="174" t="s">
        <v>462</v>
      </c>
      <c r="G302" s="175" t="s">
        <v>147</v>
      </c>
      <c r="H302" s="176">
        <v>0.90300000000000002</v>
      </c>
      <c r="I302" s="177"/>
      <c r="J302" s="178">
        <f>ROUND(I302*H302,2)</f>
        <v>0</v>
      </c>
      <c r="K302" s="174" t="s">
        <v>125</v>
      </c>
      <c r="L302" s="38"/>
      <c r="M302" s="179" t="s">
        <v>19</v>
      </c>
      <c r="N302" s="180" t="s">
        <v>42</v>
      </c>
      <c r="O302" s="63"/>
      <c r="P302" s="181">
        <f>O302*H302</f>
        <v>0</v>
      </c>
      <c r="Q302" s="181">
        <v>2.2563399999999998</v>
      </c>
      <c r="R302" s="181">
        <f>Q302*H302</f>
        <v>2.03747502</v>
      </c>
      <c r="S302" s="181">
        <v>0</v>
      </c>
      <c r="T302" s="18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83" t="s">
        <v>126</v>
      </c>
      <c r="AT302" s="183" t="s">
        <v>121</v>
      </c>
      <c r="AU302" s="183" t="s">
        <v>82</v>
      </c>
      <c r="AY302" s="16" t="s">
        <v>119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6" t="s">
        <v>79</v>
      </c>
      <c r="BK302" s="184">
        <f>ROUND(I302*H302,2)</f>
        <v>0</v>
      </c>
      <c r="BL302" s="16" t="s">
        <v>126</v>
      </c>
      <c r="BM302" s="183" t="s">
        <v>463</v>
      </c>
    </row>
    <row r="303" spans="1:65" s="2" customFormat="1" ht="11.25">
      <c r="A303" s="33"/>
      <c r="B303" s="34"/>
      <c r="C303" s="35"/>
      <c r="D303" s="185" t="s">
        <v>128</v>
      </c>
      <c r="E303" s="35"/>
      <c r="F303" s="186" t="s">
        <v>464</v>
      </c>
      <c r="G303" s="35"/>
      <c r="H303" s="35"/>
      <c r="I303" s="187"/>
      <c r="J303" s="35"/>
      <c r="K303" s="35"/>
      <c r="L303" s="38"/>
      <c r="M303" s="188"/>
      <c r="N303" s="189"/>
      <c r="O303" s="63"/>
      <c r="P303" s="63"/>
      <c r="Q303" s="63"/>
      <c r="R303" s="63"/>
      <c r="S303" s="63"/>
      <c r="T303" s="6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128</v>
      </c>
      <c r="AU303" s="16" t="s">
        <v>82</v>
      </c>
    </row>
    <row r="304" spans="1:65" s="2" customFormat="1" ht="11.25">
      <c r="A304" s="33"/>
      <c r="B304" s="34"/>
      <c r="C304" s="35"/>
      <c r="D304" s="190" t="s">
        <v>130</v>
      </c>
      <c r="E304" s="35"/>
      <c r="F304" s="191" t="s">
        <v>465</v>
      </c>
      <c r="G304" s="35"/>
      <c r="H304" s="35"/>
      <c r="I304" s="187"/>
      <c r="J304" s="35"/>
      <c r="K304" s="35"/>
      <c r="L304" s="38"/>
      <c r="M304" s="188"/>
      <c r="N304" s="189"/>
      <c r="O304" s="63"/>
      <c r="P304" s="63"/>
      <c r="Q304" s="63"/>
      <c r="R304" s="63"/>
      <c r="S304" s="63"/>
      <c r="T304" s="64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130</v>
      </c>
      <c r="AU304" s="16" t="s">
        <v>82</v>
      </c>
    </row>
    <row r="305" spans="1:65" s="13" customFormat="1" ht="11.25">
      <c r="B305" s="192"/>
      <c r="C305" s="193"/>
      <c r="D305" s="185" t="s">
        <v>132</v>
      </c>
      <c r="E305" s="194" t="s">
        <v>19</v>
      </c>
      <c r="F305" s="195" t="s">
        <v>466</v>
      </c>
      <c r="G305" s="193"/>
      <c r="H305" s="196">
        <v>0.90300000000000002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132</v>
      </c>
      <c r="AU305" s="202" t="s">
        <v>82</v>
      </c>
      <c r="AV305" s="13" t="s">
        <v>82</v>
      </c>
      <c r="AW305" s="13" t="s">
        <v>33</v>
      </c>
      <c r="AX305" s="13" t="s">
        <v>79</v>
      </c>
      <c r="AY305" s="202" t="s">
        <v>119</v>
      </c>
    </row>
    <row r="306" spans="1:65" s="2" customFormat="1" ht="16.5" customHeight="1">
      <c r="A306" s="33"/>
      <c r="B306" s="34"/>
      <c r="C306" s="172" t="s">
        <v>467</v>
      </c>
      <c r="D306" s="172" t="s">
        <v>121</v>
      </c>
      <c r="E306" s="173" t="s">
        <v>468</v>
      </c>
      <c r="F306" s="174" t="s">
        <v>469</v>
      </c>
      <c r="G306" s="175" t="s">
        <v>124</v>
      </c>
      <c r="H306" s="176">
        <v>30</v>
      </c>
      <c r="I306" s="177"/>
      <c r="J306" s="178">
        <f>ROUND(I306*H306,2)</f>
        <v>0</v>
      </c>
      <c r="K306" s="174" t="s">
        <v>125</v>
      </c>
      <c r="L306" s="38"/>
      <c r="M306" s="179" t="s">
        <v>19</v>
      </c>
      <c r="N306" s="180" t="s">
        <v>42</v>
      </c>
      <c r="O306" s="63"/>
      <c r="P306" s="181">
        <f>O306*H306</f>
        <v>0</v>
      </c>
      <c r="Q306" s="181">
        <v>0</v>
      </c>
      <c r="R306" s="181">
        <f>Q306*H306</f>
        <v>0</v>
      </c>
      <c r="S306" s="181">
        <v>0</v>
      </c>
      <c r="T306" s="18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3" t="s">
        <v>126</v>
      </c>
      <c r="AT306" s="183" t="s">
        <v>121</v>
      </c>
      <c r="AU306" s="183" t="s">
        <v>82</v>
      </c>
      <c r="AY306" s="16" t="s">
        <v>119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6" t="s">
        <v>79</v>
      </c>
      <c r="BK306" s="184">
        <f>ROUND(I306*H306,2)</f>
        <v>0</v>
      </c>
      <c r="BL306" s="16" t="s">
        <v>126</v>
      </c>
      <c r="BM306" s="183" t="s">
        <v>470</v>
      </c>
    </row>
    <row r="307" spans="1:65" s="2" customFormat="1" ht="11.25">
      <c r="A307" s="33"/>
      <c r="B307" s="34"/>
      <c r="C307" s="35"/>
      <c r="D307" s="185" t="s">
        <v>128</v>
      </c>
      <c r="E307" s="35"/>
      <c r="F307" s="186" t="s">
        <v>471</v>
      </c>
      <c r="G307" s="35"/>
      <c r="H307" s="35"/>
      <c r="I307" s="187"/>
      <c r="J307" s="35"/>
      <c r="K307" s="35"/>
      <c r="L307" s="38"/>
      <c r="M307" s="188"/>
      <c r="N307" s="189"/>
      <c r="O307" s="63"/>
      <c r="P307" s="63"/>
      <c r="Q307" s="63"/>
      <c r="R307" s="63"/>
      <c r="S307" s="63"/>
      <c r="T307" s="64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128</v>
      </c>
      <c r="AU307" s="16" t="s">
        <v>82</v>
      </c>
    </row>
    <row r="308" spans="1:65" s="2" customFormat="1" ht="11.25">
      <c r="A308" s="33"/>
      <c r="B308" s="34"/>
      <c r="C308" s="35"/>
      <c r="D308" s="190" t="s">
        <v>130</v>
      </c>
      <c r="E308" s="35"/>
      <c r="F308" s="191" t="s">
        <v>472</v>
      </c>
      <c r="G308" s="35"/>
      <c r="H308" s="35"/>
      <c r="I308" s="187"/>
      <c r="J308" s="35"/>
      <c r="K308" s="35"/>
      <c r="L308" s="38"/>
      <c r="M308" s="188"/>
      <c r="N308" s="189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130</v>
      </c>
      <c r="AU308" s="16" t="s">
        <v>82</v>
      </c>
    </row>
    <row r="309" spans="1:65" s="13" customFormat="1" ht="11.25">
      <c r="B309" s="192"/>
      <c r="C309" s="193"/>
      <c r="D309" s="185" t="s">
        <v>132</v>
      </c>
      <c r="E309" s="194" t="s">
        <v>19</v>
      </c>
      <c r="F309" s="195" t="s">
        <v>385</v>
      </c>
      <c r="G309" s="193"/>
      <c r="H309" s="196">
        <v>26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132</v>
      </c>
      <c r="AU309" s="202" t="s">
        <v>82</v>
      </c>
      <c r="AV309" s="13" t="s">
        <v>82</v>
      </c>
      <c r="AW309" s="13" t="s">
        <v>33</v>
      </c>
      <c r="AX309" s="13" t="s">
        <v>71</v>
      </c>
      <c r="AY309" s="202" t="s">
        <v>119</v>
      </c>
    </row>
    <row r="310" spans="1:65" s="13" customFormat="1" ht="11.25">
      <c r="B310" s="192"/>
      <c r="C310" s="193"/>
      <c r="D310" s="185" t="s">
        <v>132</v>
      </c>
      <c r="E310" s="194" t="s">
        <v>19</v>
      </c>
      <c r="F310" s="195" t="s">
        <v>386</v>
      </c>
      <c r="G310" s="193"/>
      <c r="H310" s="196">
        <v>4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132</v>
      </c>
      <c r="AU310" s="202" t="s">
        <v>82</v>
      </c>
      <c r="AV310" s="13" t="s">
        <v>82</v>
      </c>
      <c r="AW310" s="13" t="s">
        <v>33</v>
      </c>
      <c r="AX310" s="13" t="s">
        <v>71</v>
      </c>
      <c r="AY310" s="202" t="s">
        <v>119</v>
      </c>
    </row>
    <row r="311" spans="1:65" s="12" customFormat="1" ht="22.9" customHeight="1">
      <c r="B311" s="156"/>
      <c r="C311" s="157"/>
      <c r="D311" s="158" t="s">
        <v>70</v>
      </c>
      <c r="E311" s="170" t="s">
        <v>473</v>
      </c>
      <c r="F311" s="170" t="s">
        <v>474</v>
      </c>
      <c r="G311" s="157"/>
      <c r="H311" s="157"/>
      <c r="I311" s="160"/>
      <c r="J311" s="171">
        <f>BK311</f>
        <v>0</v>
      </c>
      <c r="K311" s="157"/>
      <c r="L311" s="162"/>
      <c r="M311" s="163"/>
      <c r="N311" s="164"/>
      <c r="O311" s="164"/>
      <c r="P311" s="165">
        <f>SUM(P312:P314)</f>
        <v>0</v>
      </c>
      <c r="Q311" s="164"/>
      <c r="R311" s="165">
        <f>SUM(R312:R314)</f>
        <v>0</v>
      </c>
      <c r="S311" s="164"/>
      <c r="T311" s="166">
        <f>SUM(T312:T314)</f>
        <v>0</v>
      </c>
      <c r="AR311" s="167" t="s">
        <v>79</v>
      </c>
      <c r="AT311" s="168" t="s">
        <v>70</v>
      </c>
      <c r="AU311" s="168" t="s">
        <v>79</v>
      </c>
      <c r="AY311" s="167" t="s">
        <v>119</v>
      </c>
      <c r="BK311" s="169">
        <f>SUM(BK312:BK314)</f>
        <v>0</v>
      </c>
    </row>
    <row r="312" spans="1:65" s="2" customFormat="1" ht="21.75" customHeight="1">
      <c r="A312" s="33"/>
      <c r="B312" s="34"/>
      <c r="C312" s="172" t="s">
        <v>475</v>
      </c>
      <c r="D312" s="172" t="s">
        <v>121</v>
      </c>
      <c r="E312" s="173" t="s">
        <v>476</v>
      </c>
      <c r="F312" s="174" t="s">
        <v>477</v>
      </c>
      <c r="G312" s="175" t="s">
        <v>201</v>
      </c>
      <c r="H312" s="176">
        <v>1474.2380000000001</v>
      </c>
      <c r="I312" s="177"/>
      <c r="J312" s="178">
        <f>ROUND(I312*H312,2)</f>
        <v>0</v>
      </c>
      <c r="K312" s="174" t="s">
        <v>125</v>
      </c>
      <c r="L312" s="38"/>
      <c r="M312" s="179" t="s">
        <v>19</v>
      </c>
      <c r="N312" s="180" t="s">
        <v>42</v>
      </c>
      <c r="O312" s="63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3" t="s">
        <v>126</v>
      </c>
      <c r="AT312" s="183" t="s">
        <v>121</v>
      </c>
      <c r="AU312" s="183" t="s">
        <v>82</v>
      </c>
      <c r="AY312" s="16" t="s">
        <v>119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6" t="s">
        <v>79</v>
      </c>
      <c r="BK312" s="184">
        <f>ROUND(I312*H312,2)</f>
        <v>0</v>
      </c>
      <c r="BL312" s="16" t="s">
        <v>126</v>
      </c>
      <c r="BM312" s="183" t="s">
        <v>478</v>
      </c>
    </row>
    <row r="313" spans="1:65" s="2" customFormat="1" ht="19.5">
      <c r="A313" s="33"/>
      <c r="B313" s="34"/>
      <c r="C313" s="35"/>
      <c r="D313" s="185" t="s">
        <v>128</v>
      </c>
      <c r="E313" s="35"/>
      <c r="F313" s="186" t="s">
        <v>479</v>
      </c>
      <c r="G313" s="35"/>
      <c r="H313" s="35"/>
      <c r="I313" s="187"/>
      <c r="J313" s="35"/>
      <c r="K313" s="35"/>
      <c r="L313" s="38"/>
      <c r="M313" s="188"/>
      <c r="N313" s="189"/>
      <c r="O313" s="63"/>
      <c r="P313" s="63"/>
      <c r="Q313" s="63"/>
      <c r="R313" s="63"/>
      <c r="S313" s="63"/>
      <c r="T313" s="6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128</v>
      </c>
      <c r="AU313" s="16" t="s">
        <v>82</v>
      </c>
    </row>
    <row r="314" spans="1:65" s="2" customFormat="1" ht="11.25">
      <c r="A314" s="33"/>
      <c r="B314" s="34"/>
      <c r="C314" s="35"/>
      <c r="D314" s="190" t="s">
        <v>130</v>
      </c>
      <c r="E314" s="35"/>
      <c r="F314" s="191" t="s">
        <v>480</v>
      </c>
      <c r="G314" s="35"/>
      <c r="H314" s="35"/>
      <c r="I314" s="187"/>
      <c r="J314" s="35"/>
      <c r="K314" s="35"/>
      <c r="L314" s="38"/>
      <c r="M314" s="188"/>
      <c r="N314" s="189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130</v>
      </c>
      <c r="AU314" s="16" t="s">
        <v>82</v>
      </c>
    </row>
    <row r="315" spans="1:65" s="12" customFormat="1" ht="25.9" customHeight="1">
      <c r="B315" s="156"/>
      <c r="C315" s="157"/>
      <c r="D315" s="158" t="s">
        <v>70</v>
      </c>
      <c r="E315" s="159" t="s">
        <v>232</v>
      </c>
      <c r="F315" s="159" t="s">
        <v>481</v>
      </c>
      <c r="G315" s="157"/>
      <c r="H315" s="157"/>
      <c r="I315" s="160"/>
      <c r="J315" s="161">
        <f>BK315</f>
        <v>0</v>
      </c>
      <c r="K315" s="157"/>
      <c r="L315" s="162"/>
      <c r="M315" s="163"/>
      <c r="N315" s="164"/>
      <c r="O315" s="164"/>
      <c r="P315" s="165">
        <f>P316+P331</f>
        <v>0</v>
      </c>
      <c r="Q315" s="164"/>
      <c r="R315" s="165">
        <f>R316+R331</f>
        <v>8.3739000000000008E-2</v>
      </c>
      <c r="S315" s="164"/>
      <c r="T315" s="166">
        <f>T316+T331</f>
        <v>0</v>
      </c>
      <c r="AR315" s="167" t="s">
        <v>144</v>
      </c>
      <c r="AT315" s="168" t="s">
        <v>70</v>
      </c>
      <c r="AU315" s="168" t="s">
        <v>71</v>
      </c>
      <c r="AY315" s="167" t="s">
        <v>119</v>
      </c>
      <c r="BK315" s="169">
        <f>BK316+BK331</f>
        <v>0</v>
      </c>
    </row>
    <row r="316" spans="1:65" s="12" customFormat="1" ht="22.9" customHeight="1">
      <c r="B316" s="156"/>
      <c r="C316" s="157"/>
      <c r="D316" s="158" t="s">
        <v>70</v>
      </c>
      <c r="E316" s="170" t="s">
        <v>482</v>
      </c>
      <c r="F316" s="170" t="s">
        <v>483</v>
      </c>
      <c r="G316" s="157"/>
      <c r="H316" s="157"/>
      <c r="I316" s="160"/>
      <c r="J316" s="171">
        <f>BK316</f>
        <v>0</v>
      </c>
      <c r="K316" s="157"/>
      <c r="L316" s="162"/>
      <c r="M316" s="163"/>
      <c r="N316" s="164"/>
      <c r="O316" s="164"/>
      <c r="P316" s="165">
        <f>SUM(P317:P330)</f>
        <v>0</v>
      </c>
      <c r="Q316" s="164"/>
      <c r="R316" s="165">
        <f>SUM(R317:R330)</f>
        <v>8.2290000000000002E-2</v>
      </c>
      <c r="S316" s="164"/>
      <c r="T316" s="166">
        <f>SUM(T317:T330)</f>
        <v>0</v>
      </c>
      <c r="AR316" s="167" t="s">
        <v>144</v>
      </c>
      <c r="AT316" s="168" t="s">
        <v>70</v>
      </c>
      <c r="AU316" s="168" t="s">
        <v>79</v>
      </c>
      <c r="AY316" s="167" t="s">
        <v>119</v>
      </c>
      <c r="BK316" s="169">
        <f>SUM(BK317:BK330)</f>
        <v>0</v>
      </c>
    </row>
    <row r="317" spans="1:65" s="2" customFormat="1" ht="16.5" customHeight="1">
      <c r="A317" s="33"/>
      <c r="B317" s="34"/>
      <c r="C317" s="172" t="s">
        <v>484</v>
      </c>
      <c r="D317" s="172" t="s">
        <v>121</v>
      </c>
      <c r="E317" s="173" t="s">
        <v>485</v>
      </c>
      <c r="F317" s="174" t="s">
        <v>486</v>
      </c>
      <c r="G317" s="175" t="s">
        <v>124</v>
      </c>
      <c r="H317" s="176">
        <v>20.7</v>
      </c>
      <c r="I317" s="177"/>
      <c r="J317" s="178">
        <f>ROUND(I317*H317,2)</f>
        <v>0</v>
      </c>
      <c r="K317" s="174" t="s">
        <v>125</v>
      </c>
      <c r="L317" s="38"/>
      <c r="M317" s="179" t="s">
        <v>19</v>
      </c>
      <c r="N317" s="180" t="s">
        <v>42</v>
      </c>
      <c r="O317" s="63"/>
      <c r="P317" s="181">
        <f>O317*H317</f>
        <v>0</v>
      </c>
      <c r="Q317" s="181">
        <v>0</v>
      </c>
      <c r="R317" s="181">
        <f>Q317*H317</f>
        <v>0</v>
      </c>
      <c r="S317" s="181">
        <v>0</v>
      </c>
      <c r="T317" s="18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83" t="s">
        <v>487</v>
      </c>
      <c r="AT317" s="183" t="s">
        <v>121</v>
      </c>
      <c r="AU317" s="183" t="s">
        <v>82</v>
      </c>
      <c r="AY317" s="16" t="s">
        <v>119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6" t="s">
        <v>79</v>
      </c>
      <c r="BK317" s="184">
        <f>ROUND(I317*H317,2)</f>
        <v>0</v>
      </c>
      <c r="BL317" s="16" t="s">
        <v>487</v>
      </c>
      <c r="BM317" s="183" t="s">
        <v>488</v>
      </c>
    </row>
    <row r="318" spans="1:65" s="2" customFormat="1" ht="11.25">
      <c r="A318" s="33"/>
      <c r="B318" s="34"/>
      <c r="C318" s="35"/>
      <c r="D318" s="185" t="s">
        <v>128</v>
      </c>
      <c r="E318" s="35"/>
      <c r="F318" s="186" t="s">
        <v>489</v>
      </c>
      <c r="G318" s="35"/>
      <c r="H318" s="35"/>
      <c r="I318" s="187"/>
      <c r="J318" s="35"/>
      <c r="K318" s="35"/>
      <c r="L318" s="38"/>
      <c r="M318" s="188"/>
      <c r="N318" s="189"/>
      <c r="O318" s="63"/>
      <c r="P318" s="63"/>
      <c r="Q318" s="63"/>
      <c r="R318" s="63"/>
      <c r="S318" s="63"/>
      <c r="T318" s="64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128</v>
      </c>
      <c r="AU318" s="16" t="s">
        <v>82</v>
      </c>
    </row>
    <row r="319" spans="1:65" s="2" customFormat="1" ht="11.25">
      <c r="A319" s="33"/>
      <c r="B319" s="34"/>
      <c r="C319" s="35"/>
      <c r="D319" s="190" t="s">
        <v>130</v>
      </c>
      <c r="E319" s="35"/>
      <c r="F319" s="191" t="s">
        <v>490</v>
      </c>
      <c r="G319" s="35"/>
      <c r="H319" s="35"/>
      <c r="I319" s="187"/>
      <c r="J319" s="35"/>
      <c r="K319" s="35"/>
      <c r="L319" s="38"/>
      <c r="M319" s="188"/>
      <c r="N319" s="189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130</v>
      </c>
      <c r="AU319" s="16" t="s">
        <v>82</v>
      </c>
    </row>
    <row r="320" spans="1:65" s="13" customFormat="1" ht="11.25">
      <c r="B320" s="192"/>
      <c r="C320" s="193"/>
      <c r="D320" s="185" t="s">
        <v>132</v>
      </c>
      <c r="E320" s="194" t="s">
        <v>19</v>
      </c>
      <c r="F320" s="195" t="s">
        <v>133</v>
      </c>
      <c r="G320" s="193"/>
      <c r="H320" s="196">
        <v>10</v>
      </c>
      <c r="I320" s="197"/>
      <c r="J320" s="193"/>
      <c r="K320" s="193"/>
      <c r="L320" s="198"/>
      <c r="M320" s="199"/>
      <c r="N320" s="200"/>
      <c r="O320" s="200"/>
      <c r="P320" s="200"/>
      <c r="Q320" s="200"/>
      <c r="R320" s="200"/>
      <c r="S320" s="200"/>
      <c r="T320" s="201"/>
      <c r="AT320" s="202" t="s">
        <v>132</v>
      </c>
      <c r="AU320" s="202" t="s">
        <v>82</v>
      </c>
      <c r="AV320" s="13" t="s">
        <v>82</v>
      </c>
      <c r="AW320" s="13" t="s">
        <v>33</v>
      </c>
      <c r="AX320" s="13" t="s">
        <v>71</v>
      </c>
      <c r="AY320" s="202" t="s">
        <v>119</v>
      </c>
    </row>
    <row r="321" spans="1:65" s="13" customFormat="1" ht="11.25">
      <c r="B321" s="192"/>
      <c r="C321" s="193"/>
      <c r="D321" s="185" t="s">
        <v>132</v>
      </c>
      <c r="E321" s="194" t="s">
        <v>19</v>
      </c>
      <c r="F321" s="195" t="s">
        <v>134</v>
      </c>
      <c r="G321" s="193"/>
      <c r="H321" s="196">
        <v>10.7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132</v>
      </c>
      <c r="AU321" s="202" t="s">
        <v>82</v>
      </c>
      <c r="AV321" s="13" t="s">
        <v>82</v>
      </c>
      <c r="AW321" s="13" t="s">
        <v>33</v>
      </c>
      <c r="AX321" s="13" t="s">
        <v>71</v>
      </c>
      <c r="AY321" s="202" t="s">
        <v>119</v>
      </c>
    </row>
    <row r="322" spans="1:65" s="2" customFormat="1" ht="16.5" customHeight="1">
      <c r="A322" s="33"/>
      <c r="B322" s="34"/>
      <c r="C322" s="204" t="s">
        <v>491</v>
      </c>
      <c r="D322" s="204" t="s">
        <v>232</v>
      </c>
      <c r="E322" s="205" t="s">
        <v>492</v>
      </c>
      <c r="F322" s="206" t="s">
        <v>493</v>
      </c>
      <c r="G322" s="207" t="s">
        <v>124</v>
      </c>
      <c r="H322" s="208">
        <v>20.7</v>
      </c>
      <c r="I322" s="209"/>
      <c r="J322" s="210">
        <f>ROUND(I322*H322,2)</f>
        <v>0</v>
      </c>
      <c r="K322" s="206" t="s">
        <v>125</v>
      </c>
      <c r="L322" s="211"/>
      <c r="M322" s="212" t="s">
        <v>19</v>
      </c>
      <c r="N322" s="213" t="s">
        <v>42</v>
      </c>
      <c r="O322" s="63"/>
      <c r="P322" s="181">
        <f>O322*H322</f>
        <v>0</v>
      </c>
      <c r="Q322" s="181">
        <v>3.7000000000000002E-3</v>
      </c>
      <c r="R322" s="181">
        <f>Q322*H322</f>
        <v>7.6590000000000005E-2</v>
      </c>
      <c r="S322" s="181">
        <v>0</v>
      </c>
      <c r="T322" s="18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83" t="s">
        <v>494</v>
      </c>
      <c r="AT322" s="183" t="s">
        <v>232</v>
      </c>
      <c r="AU322" s="183" t="s">
        <v>82</v>
      </c>
      <c r="AY322" s="16" t="s">
        <v>119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6" t="s">
        <v>79</v>
      </c>
      <c r="BK322" s="184">
        <f>ROUND(I322*H322,2)</f>
        <v>0</v>
      </c>
      <c r="BL322" s="16" t="s">
        <v>487</v>
      </c>
      <c r="BM322" s="183" t="s">
        <v>495</v>
      </c>
    </row>
    <row r="323" spans="1:65" s="2" customFormat="1" ht="11.25">
      <c r="A323" s="33"/>
      <c r="B323" s="34"/>
      <c r="C323" s="35"/>
      <c r="D323" s="185" t="s">
        <v>128</v>
      </c>
      <c r="E323" s="35"/>
      <c r="F323" s="186" t="s">
        <v>493</v>
      </c>
      <c r="G323" s="35"/>
      <c r="H323" s="35"/>
      <c r="I323" s="187"/>
      <c r="J323" s="35"/>
      <c r="K323" s="35"/>
      <c r="L323" s="38"/>
      <c r="M323" s="188"/>
      <c r="N323" s="189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128</v>
      </c>
      <c r="AU323" s="16" t="s">
        <v>82</v>
      </c>
    </row>
    <row r="324" spans="1:65" s="2" customFormat="1" ht="16.5" customHeight="1">
      <c r="A324" s="33"/>
      <c r="B324" s="34"/>
      <c r="C324" s="204" t="s">
        <v>496</v>
      </c>
      <c r="D324" s="204" t="s">
        <v>232</v>
      </c>
      <c r="E324" s="205" t="s">
        <v>497</v>
      </c>
      <c r="F324" s="206" t="s">
        <v>498</v>
      </c>
      <c r="G324" s="207" t="s">
        <v>391</v>
      </c>
      <c r="H324" s="208">
        <v>19</v>
      </c>
      <c r="I324" s="209"/>
      <c r="J324" s="210">
        <f>ROUND(I324*H324,2)</f>
        <v>0</v>
      </c>
      <c r="K324" s="206" t="s">
        <v>125</v>
      </c>
      <c r="L324" s="211"/>
      <c r="M324" s="212" t="s">
        <v>19</v>
      </c>
      <c r="N324" s="213" t="s">
        <v>42</v>
      </c>
      <c r="O324" s="63"/>
      <c r="P324" s="181">
        <f>O324*H324</f>
        <v>0</v>
      </c>
      <c r="Q324" s="181">
        <v>2.9999999999999997E-4</v>
      </c>
      <c r="R324" s="181">
        <f>Q324*H324</f>
        <v>5.6999999999999993E-3</v>
      </c>
      <c r="S324" s="181">
        <v>0</v>
      </c>
      <c r="T324" s="18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3" t="s">
        <v>499</v>
      </c>
      <c r="AT324" s="183" t="s">
        <v>232</v>
      </c>
      <c r="AU324" s="183" t="s">
        <v>82</v>
      </c>
      <c r="AY324" s="16" t="s">
        <v>119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6" t="s">
        <v>79</v>
      </c>
      <c r="BK324" s="184">
        <f>ROUND(I324*H324,2)</f>
        <v>0</v>
      </c>
      <c r="BL324" s="16" t="s">
        <v>499</v>
      </c>
      <c r="BM324" s="183" t="s">
        <v>500</v>
      </c>
    </row>
    <row r="325" spans="1:65" s="2" customFormat="1" ht="11.25">
      <c r="A325" s="33"/>
      <c r="B325" s="34"/>
      <c r="C325" s="35"/>
      <c r="D325" s="185" t="s">
        <v>128</v>
      </c>
      <c r="E325" s="35"/>
      <c r="F325" s="186" t="s">
        <v>498</v>
      </c>
      <c r="G325" s="35"/>
      <c r="H325" s="35"/>
      <c r="I325" s="187"/>
      <c r="J325" s="35"/>
      <c r="K325" s="35"/>
      <c r="L325" s="38"/>
      <c r="M325" s="188"/>
      <c r="N325" s="189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128</v>
      </c>
      <c r="AU325" s="16" t="s">
        <v>82</v>
      </c>
    </row>
    <row r="326" spans="1:65" s="13" customFormat="1" ht="11.25">
      <c r="B326" s="192"/>
      <c r="C326" s="193"/>
      <c r="D326" s="185" t="s">
        <v>132</v>
      </c>
      <c r="E326" s="194" t="s">
        <v>19</v>
      </c>
      <c r="F326" s="195" t="s">
        <v>501</v>
      </c>
      <c r="G326" s="193"/>
      <c r="H326" s="196">
        <v>19</v>
      </c>
      <c r="I326" s="197"/>
      <c r="J326" s="193"/>
      <c r="K326" s="193"/>
      <c r="L326" s="198"/>
      <c r="M326" s="199"/>
      <c r="N326" s="200"/>
      <c r="O326" s="200"/>
      <c r="P326" s="200"/>
      <c r="Q326" s="200"/>
      <c r="R326" s="200"/>
      <c r="S326" s="200"/>
      <c r="T326" s="201"/>
      <c r="AT326" s="202" t="s">
        <v>132</v>
      </c>
      <c r="AU326" s="202" t="s">
        <v>82</v>
      </c>
      <c r="AV326" s="13" t="s">
        <v>82</v>
      </c>
      <c r="AW326" s="13" t="s">
        <v>33</v>
      </c>
      <c r="AX326" s="13" t="s">
        <v>79</v>
      </c>
      <c r="AY326" s="202" t="s">
        <v>119</v>
      </c>
    </row>
    <row r="327" spans="1:65" s="2" customFormat="1" ht="16.5" customHeight="1">
      <c r="A327" s="33"/>
      <c r="B327" s="34"/>
      <c r="C327" s="172" t="s">
        <v>502</v>
      </c>
      <c r="D327" s="172" t="s">
        <v>121</v>
      </c>
      <c r="E327" s="173" t="s">
        <v>503</v>
      </c>
      <c r="F327" s="174" t="s">
        <v>504</v>
      </c>
      <c r="G327" s="175" t="s">
        <v>124</v>
      </c>
      <c r="H327" s="176">
        <v>10.7</v>
      </c>
      <c r="I327" s="177"/>
      <c r="J327" s="178">
        <f>ROUND(I327*H327,2)</f>
        <v>0</v>
      </c>
      <c r="K327" s="174" t="s">
        <v>19</v>
      </c>
      <c r="L327" s="38"/>
      <c r="M327" s="179" t="s">
        <v>19</v>
      </c>
      <c r="N327" s="180" t="s">
        <v>42</v>
      </c>
      <c r="O327" s="63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3" t="s">
        <v>126</v>
      </c>
      <c r="AT327" s="183" t="s">
        <v>121</v>
      </c>
      <c r="AU327" s="183" t="s">
        <v>82</v>
      </c>
      <c r="AY327" s="16" t="s">
        <v>119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6" t="s">
        <v>79</v>
      </c>
      <c r="BK327" s="184">
        <f>ROUND(I327*H327,2)</f>
        <v>0</v>
      </c>
      <c r="BL327" s="16" t="s">
        <v>126</v>
      </c>
      <c r="BM327" s="183" t="s">
        <v>505</v>
      </c>
    </row>
    <row r="328" spans="1:65" s="2" customFormat="1" ht="11.25">
      <c r="A328" s="33"/>
      <c r="B328" s="34"/>
      <c r="C328" s="35"/>
      <c r="D328" s="185" t="s">
        <v>128</v>
      </c>
      <c r="E328" s="35"/>
      <c r="F328" s="186" t="s">
        <v>504</v>
      </c>
      <c r="G328" s="35"/>
      <c r="H328" s="35"/>
      <c r="I328" s="187"/>
      <c r="J328" s="35"/>
      <c r="K328" s="35"/>
      <c r="L328" s="38"/>
      <c r="M328" s="188"/>
      <c r="N328" s="189"/>
      <c r="O328" s="63"/>
      <c r="P328" s="63"/>
      <c r="Q328" s="63"/>
      <c r="R328" s="63"/>
      <c r="S328" s="63"/>
      <c r="T328" s="64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128</v>
      </c>
      <c r="AU328" s="16" t="s">
        <v>82</v>
      </c>
    </row>
    <row r="329" spans="1:65" s="2" customFormat="1" ht="19.5">
      <c r="A329" s="33"/>
      <c r="B329" s="34"/>
      <c r="C329" s="35"/>
      <c r="D329" s="185" t="s">
        <v>141</v>
      </c>
      <c r="E329" s="35"/>
      <c r="F329" s="203" t="s">
        <v>506</v>
      </c>
      <c r="G329" s="35"/>
      <c r="H329" s="35"/>
      <c r="I329" s="187"/>
      <c r="J329" s="35"/>
      <c r="K329" s="35"/>
      <c r="L329" s="38"/>
      <c r="M329" s="188"/>
      <c r="N329" s="189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141</v>
      </c>
      <c r="AU329" s="16" t="s">
        <v>82</v>
      </c>
    </row>
    <row r="330" spans="1:65" s="13" customFormat="1" ht="11.25">
      <c r="B330" s="192"/>
      <c r="C330" s="193"/>
      <c r="D330" s="185" t="s">
        <v>132</v>
      </c>
      <c r="E330" s="194" t="s">
        <v>19</v>
      </c>
      <c r="F330" s="195" t="s">
        <v>507</v>
      </c>
      <c r="G330" s="193"/>
      <c r="H330" s="196">
        <v>10.7</v>
      </c>
      <c r="I330" s="197"/>
      <c r="J330" s="193"/>
      <c r="K330" s="193"/>
      <c r="L330" s="198"/>
      <c r="M330" s="199"/>
      <c r="N330" s="200"/>
      <c r="O330" s="200"/>
      <c r="P330" s="200"/>
      <c r="Q330" s="200"/>
      <c r="R330" s="200"/>
      <c r="S330" s="200"/>
      <c r="T330" s="201"/>
      <c r="AT330" s="202" t="s">
        <v>132</v>
      </c>
      <c r="AU330" s="202" t="s">
        <v>82</v>
      </c>
      <c r="AV330" s="13" t="s">
        <v>82</v>
      </c>
      <c r="AW330" s="13" t="s">
        <v>33</v>
      </c>
      <c r="AX330" s="13" t="s">
        <v>71</v>
      </c>
      <c r="AY330" s="202" t="s">
        <v>119</v>
      </c>
    </row>
    <row r="331" spans="1:65" s="12" customFormat="1" ht="22.9" customHeight="1">
      <c r="B331" s="156"/>
      <c r="C331" s="157"/>
      <c r="D331" s="158" t="s">
        <v>70</v>
      </c>
      <c r="E331" s="170" t="s">
        <v>508</v>
      </c>
      <c r="F331" s="170" t="s">
        <v>509</v>
      </c>
      <c r="G331" s="157"/>
      <c r="H331" s="157"/>
      <c r="I331" s="160"/>
      <c r="J331" s="171">
        <f>BK331</f>
        <v>0</v>
      </c>
      <c r="K331" s="157"/>
      <c r="L331" s="162"/>
      <c r="M331" s="163"/>
      <c r="N331" s="164"/>
      <c r="O331" s="164"/>
      <c r="P331" s="165">
        <f>SUM(P332:P335)</f>
        <v>0</v>
      </c>
      <c r="Q331" s="164"/>
      <c r="R331" s="165">
        <f>SUM(R332:R335)</f>
        <v>1.4489999999999998E-3</v>
      </c>
      <c r="S331" s="164"/>
      <c r="T331" s="166">
        <f>SUM(T332:T335)</f>
        <v>0</v>
      </c>
      <c r="AR331" s="167" t="s">
        <v>144</v>
      </c>
      <c r="AT331" s="168" t="s">
        <v>70</v>
      </c>
      <c r="AU331" s="168" t="s">
        <v>79</v>
      </c>
      <c r="AY331" s="167" t="s">
        <v>119</v>
      </c>
      <c r="BK331" s="169">
        <f>SUM(BK332:BK335)</f>
        <v>0</v>
      </c>
    </row>
    <row r="332" spans="1:65" s="2" customFormat="1" ht="16.5" customHeight="1">
      <c r="A332" s="33"/>
      <c r="B332" s="34"/>
      <c r="C332" s="172" t="s">
        <v>510</v>
      </c>
      <c r="D332" s="172" t="s">
        <v>121</v>
      </c>
      <c r="E332" s="173" t="s">
        <v>511</v>
      </c>
      <c r="F332" s="174" t="s">
        <v>512</v>
      </c>
      <c r="G332" s="175" t="s">
        <v>124</v>
      </c>
      <c r="H332" s="176">
        <v>20.7</v>
      </c>
      <c r="I332" s="177"/>
      <c r="J332" s="178">
        <f>ROUND(I332*H332,2)</f>
        <v>0</v>
      </c>
      <c r="K332" s="174" t="s">
        <v>125</v>
      </c>
      <c r="L332" s="38"/>
      <c r="M332" s="179" t="s">
        <v>19</v>
      </c>
      <c r="N332" s="180" t="s">
        <v>42</v>
      </c>
      <c r="O332" s="63"/>
      <c r="P332" s="181">
        <f>O332*H332</f>
        <v>0</v>
      </c>
      <c r="Q332" s="181">
        <v>6.9999999999999994E-5</v>
      </c>
      <c r="R332" s="181">
        <f>Q332*H332</f>
        <v>1.4489999999999998E-3</v>
      </c>
      <c r="S332" s="181">
        <v>0</v>
      </c>
      <c r="T332" s="18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3" t="s">
        <v>487</v>
      </c>
      <c r="AT332" s="183" t="s">
        <v>121</v>
      </c>
      <c r="AU332" s="183" t="s">
        <v>82</v>
      </c>
      <c r="AY332" s="16" t="s">
        <v>119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6" t="s">
        <v>79</v>
      </c>
      <c r="BK332" s="184">
        <f>ROUND(I332*H332,2)</f>
        <v>0</v>
      </c>
      <c r="BL332" s="16" t="s">
        <v>487</v>
      </c>
      <c r="BM332" s="183" t="s">
        <v>513</v>
      </c>
    </row>
    <row r="333" spans="1:65" s="2" customFormat="1" ht="11.25">
      <c r="A333" s="33"/>
      <c r="B333" s="34"/>
      <c r="C333" s="35"/>
      <c r="D333" s="185" t="s">
        <v>128</v>
      </c>
      <c r="E333" s="35"/>
      <c r="F333" s="186" t="s">
        <v>514</v>
      </c>
      <c r="G333" s="35"/>
      <c r="H333" s="35"/>
      <c r="I333" s="187"/>
      <c r="J333" s="35"/>
      <c r="K333" s="35"/>
      <c r="L333" s="38"/>
      <c r="M333" s="188"/>
      <c r="N333" s="189"/>
      <c r="O333" s="63"/>
      <c r="P333" s="63"/>
      <c r="Q333" s="63"/>
      <c r="R333" s="63"/>
      <c r="S333" s="63"/>
      <c r="T333" s="6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128</v>
      </c>
      <c r="AU333" s="16" t="s">
        <v>82</v>
      </c>
    </row>
    <row r="334" spans="1:65" s="2" customFormat="1" ht="11.25">
      <c r="A334" s="33"/>
      <c r="B334" s="34"/>
      <c r="C334" s="35"/>
      <c r="D334" s="190" t="s">
        <v>130</v>
      </c>
      <c r="E334" s="35"/>
      <c r="F334" s="191" t="s">
        <v>515</v>
      </c>
      <c r="G334" s="35"/>
      <c r="H334" s="35"/>
      <c r="I334" s="187"/>
      <c r="J334" s="35"/>
      <c r="K334" s="35"/>
      <c r="L334" s="38"/>
      <c r="M334" s="188"/>
      <c r="N334" s="189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130</v>
      </c>
      <c r="AU334" s="16" t="s">
        <v>82</v>
      </c>
    </row>
    <row r="335" spans="1:65" s="13" customFormat="1" ht="11.25">
      <c r="B335" s="192"/>
      <c r="C335" s="193"/>
      <c r="D335" s="185" t="s">
        <v>132</v>
      </c>
      <c r="E335" s="194" t="s">
        <v>19</v>
      </c>
      <c r="F335" s="195" t="s">
        <v>516</v>
      </c>
      <c r="G335" s="193"/>
      <c r="H335" s="196">
        <v>20.7</v>
      </c>
      <c r="I335" s="197"/>
      <c r="J335" s="193"/>
      <c r="K335" s="193"/>
      <c r="L335" s="198"/>
      <c r="M335" s="214"/>
      <c r="N335" s="215"/>
      <c r="O335" s="215"/>
      <c r="P335" s="215"/>
      <c r="Q335" s="215"/>
      <c r="R335" s="215"/>
      <c r="S335" s="215"/>
      <c r="T335" s="216"/>
      <c r="AT335" s="202" t="s">
        <v>132</v>
      </c>
      <c r="AU335" s="202" t="s">
        <v>82</v>
      </c>
      <c r="AV335" s="13" t="s">
        <v>82</v>
      </c>
      <c r="AW335" s="13" t="s">
        <v>33</v>
      </c>
      <c r="AX335" s="13" t="s">
        <v>79</v>
      </c>
      <c r="AY335" s="202" t="s">
        <v>119</v>
      </c>
    </row>
    <row r="336" spans="1:65" s="2" customFormat="1" ht="6.95" customHeight="1">
      <c r="A336" s="33"/>
      <c r="B336" s="46"/>
      <c r="C336" s="47"/>
      <c r="D336" s="47"/>
      <c r="E336" s="47"/>
      <c r="F336" s="47"/>
      <c r="G336" s="47"/>
      <c r="H336" s="47"/>
      <c r="I336" s="47"/>
      <c r="J336" s="47"/>
      <c r="K336" s="47"/>
      <c r="L336" s="38"/>
      <c r="M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</row>
  </sheetData>
  <sheetProtection algorithmName="SHA-512" hashValue="aniaf+aUirn5TIJjBfjxQgVjV4Sm7GpFXNZPp8ePqqdPeoEBfDmJ5rsyj/NAyT/1m3Wld2amkgJEdTmXIPM6Jw==" saltValue="lWB0EYWUw3+e7oWA+wQgK06aXl8VTNspz5YVBj9OClXm/IfoS9DujEtKl8WkOufb86cC/Y94n/JQ8SwZWYltjw==" spinCount="100000" sheet="1" objects="1" scenarios="1" formatColumns="0" formatRows="0" autoFilter="0"/>
  <autoFilter ref="C89:K335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/>
    <hyperlink ref="F100" r:id="rId2"/>
    <hyperlink ref="F105" r:id="rId3"/>
    <hyperlink ref="F109" r:id="rId4"/>
    <hyperlink ref="F114" r:id="rId5"/>
    <hyperlink ref="F119" r:id="rId6"/>
    <hyperlink ref="F124" r:id="rId7"/>
    <hyperlink ref="F129" r:id="rId8"/>
    <hyperlink ref="F134" r:id="rId9"/>
    <hyperlink ref="F138" r:id="rId10"/>
    <hyperlink ref="F143" r:id="rId11"/>
    <hyperlink ref="F148" r:id="rId12"/>
    <hyperlink ref="F154" r:id="rId13"/>
    <hyperlink ref="F162" r:id="rId14"/>
    <hyperlink ref="F166" r:id="rId15"/>
    <hyperlink ref="F174" r:id="rId16"/>
    <hyperlink ref="F179" r:id="rId17"/>
    <hyperlink ref="F183" r:id="rId18"/>
    <hyperlink ref="F187" r:id="rId19"/>
    <hyperlink ref="F192" r:id="rId20"/>
    <hyperlink ref="F198" r:id="rId21"/>
    <hyperlink ref="F203" r:id="rId22"/>
    <hyperlink ref="F209" r:id="rId23"/>
    <hyperlink ref="F218" r:id="rId24"/>
    <hyperlink ref="F223" r:id="rId25"/>
    <hyperlink ref="F228" r:id="rId26"/>
    <hyperlink ref="F232" r:id="rId27"/>
    <hyperlink ref="F237" r:id="rId28"/>
    <hyperlink ref="F242" r:id="rId29"/>
    <hyperlink ref="F247" r:id="rId30"/>
    <hyperlink ref="F253" r:id="rId31"/>
    <hyperlink ref="F258" r:id="rId32"/>
    <hyperlink ref="F264" r:id="rId33"/>
    <hyperlink ref="F271" r:id="rId34"/>
    <hyperlink ref="F277" r:id="rId35"/>
    <hyperlink ref="F285" r:id="rId36"/>
    <hyperlink ref="F290" r:id="rId37"/>
    <hyperlink ref="F294" r:id="rId38"/>
    <hyperlink ref="F297" r:id="rId39"/>
    <hyperlink ref="F304" r:id="rId40"/>
    <hyperlink ref="F308" r:id="rId41"/>
    <hyperlink ref="F314" r:id="rId42"/>
    <hyperlink ref="F319" r:id="rId43"/>
    <hyperlink ref="F334" r:id="rId4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2" t="str">
        <f>'Rekapitulace stavby'!K6</f>
        <v>Polní cesta Komunikační propojení k silnici I/34 - k.ú. Svitavy-předměstí</v>
      </c>
      <c r="F7" s="343"/>
      <c r="G7" s="343"/>
      <c r="H7" s="343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4" t="s">
        <v>517</v>
      </c>
      <c r="F9" s="345"/>
      <c r="G9" s="345"/>
      <c r="H9" s="345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20. 1. 2023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6" t="str">
        <f>'Rekapitulace stavby'!E14</f>
        <v>Vyplň údaj</v>
      </c>
      <c r="F18" s="347"/>
      <c r="G18" s="347"/>
      <c r="H18" s="347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8" t="s">
        <v>19</v>
      </c>
      <c r="F27" s="348"/>
      <c r="G27" s="348"/>
      <c r="H27" s="348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ROUND((SUM(BE82:BE121)),  2)</f>
        <v>0</v>
      </c>
      <c r="G33" s="33"/>
      <c r="H33" s="33"/>
      <c r="I33" s="117">
        <v>0.21</v>
      </c>
      <c r="J33" s="116">
        <f>ROUND(((SUM(BE82:BE121))*I33),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ROUND((SUM(BF82:BF121)),  2)</f>
        <v>0</v>
      </c>
      <c r="G34" s="33"/>
      <c r="H34" s="33"/>
      <c r="I34" s="117">
        <v>0.15</v>
      </c>
      <c r="J34" s="116">
        <f>ROUND(((SUM(BF82:BF121))*I34),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ROUND((SUM(BG82:BG121)),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ROUND((SUM(BH82:BH121)),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ROUND((SUM(BI82:BI121)),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9" t="str">
        <f>E7</f>
        <v>Polní cesta Komunikační propojení k silnici I/34 - k.ú. Svitavy-předměstí</v>
      </c>
      <c r="F48" s="350"/>
      <c r="G48" s="350"/>
      <c r="H48" s="350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1" t="str">
        <f>E9</f>
        <v>VON - Vedlejší a ostatní náklady</v>
      </c>
      <c r="F50" s="351"/>
      <c r="G50" s="351"/>
      <c r="H50" s="351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20. 1. 2023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Město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518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519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520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104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9" t="str">
        <f>E7</f>
        <v>Polní cesta Komunikační propojení k silnici I/34 - k.ú. Svitavy-předměstí</v>
      </c>
      <c r="F72" s="350"/>
      <c r="G72" s="350"/>
      <c r="H72" s="350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21" t="str">
        <f>E9</f>
        <v>VON - Vedlejší a ostatní náklady</v>
      </c>
      <c r="F74" s="351"/>
      <c r="G74" s="351"/>
      <c r="H74" s="351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20. 1. 2023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Město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105</v>
      </c>
      <c r="D81" s="148" t="s">
        <v>56</v>
      </c>
      <c r="E81" s="148" t="s">
        <v>52</v>
      </c>
      <c r="F81" s="148" t="s">
        <v>53</v>
      </c>
      <c r="G81" s="148" t="s">
        <v>106</v>
      </c>
      <c r="H81" s="148" t="s">
        <v>107</v>
      </c>
      <c r="I81" s="148" t="s">
        <v>108</v>
      </c>
      <c r="J81" s="148" t="s">
        <v>91</v>
      </c>
      <c r="K81" s="149" t="s">
        <v>109</v>
      </c>
      <c r="L81" s="150"/>
      <c r="M81" s="67" t="s">
        <v>19</v>
      </c>
      <c r="N81" s="68" t="s">
        <v>41</v>
      </c>
      <c r="O81" s="68" t="s">
        <v>110</v>
      </c>
      <c r="P81" s="68" t="s">
        <v>111</v>
      </c>
      <c r="Q81" s="68" t="s">
        <v>112</v>
      </c>
      <c r="R81" s="68" t="s">
        <v>113</v>
      </c>
      <c r="S81" s="68" t="s">
        <v>114</v>
      </c>
      <c r="T81" s="69" t="s">
        <v>115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116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521</v>
      </c>
      <c r="F83" s="159" t="s">
        <v>522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159</v>
      </c>
      <c r="AT83" s="168" t="s">
        <v>70</v>
      </c>
      <c r="AU83" s="168" t="s">
        <v>71</v>
      </c>
      <c r="AY83" s="167" t="s">
        <v>119</v>
      </c>
      <c r="BK83" s="169">
        <f>BK84+BK94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523</v>
      </c>
      <c r="F84" s="170" t="s">
        <v>524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159</v>
      </c>
      <c r="AT84" s="168" t="s">
        <v>70</v>
      </c>
      <c r="AU84" s="168" t="s">
        <v>79</v>
      </c>
      <c r="AY84" s="167" t="s">
        <v>119</v>
      </c>
      <c r="BK84" s="169">
        <f>SUM(BK85:BK93)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121</v>
      </c>
      <c r="E85" s="173" t="s">
        <v>525</v>
      </c>
      <c r="F85" s="174" t="s">
        <v>526</v>
      </c>
      <c r="G85" s="175" t="s">
        <v>527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528</v>
      </c>
      <c r="AT85" s="183" t="s">
        <v>121</v>
      </c>
      <c r="AU85" s="183" t="s">
        <v>82</v>
      </c>
      <c r="AY85" s="16" t="s">
        <v>119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528</v>
      </c>
      <c r="BM85" s="183" t="s">
        <v>529</v>
      </c>
    </row>
    <row r="86" spans="1:65" s="2" customFormat="1" ht="11.25">
      <c r="A86" s="33"/>
      <c r="B86" s="34"/>
      <c r="C86" s="35"/>
      <c r="D86" s="185" t="s">
        <v>128</v>
      </c>
      <c r="E86" s="35"/>
      <c r="F86" s="186" t="s">
        <v>530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128</v>
      </c>
      <c r="AU86" s="16" t="s">
        <v>82</v>
      </c>
    </row>
    <row r="87" spans="1:65" s="2" customFormat="1" ht="48.75">
      <c r="A87" s="33"/>
      <c r="B87" s="34"/>
      <c r="C87" s="35"/>
      <c r="D87" s="185" t="s">
        <v>141</v>
      </c>
      <c r="E87" s="35"/>
      <c r="F87" s="203" t="s">
        <v>531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141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121</v>
      </c>
      <c r="E88" s="173" t="s">
        <v>532</v>
      </c>
      <c r="F88" s="174" t="s">
        <v>533</v>
      </c>
      <c r="G88" s="175" t="s">
        <v>527</v>
      </c>
      <c r="H88" s="176">
        <v>2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528</v>
      </c>
      <c r="AT88" s="183" t="s">
        <v>121</v>
      </c>
      <c r="AU88" s="183" t="s">
        <v>82</v>
      </c>
      <c r="AY88" s="16" t="s">
        <v>119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528</v>
      </c>
      <c r="BM88" s="183" t="s">
        <v>534</v>
      </c>
    </row>
    <row r="89" spans="1:65" s="2" customFormat="1" ht="11.25">
      <c r="A89" s="33"/>
      <c r="B89" s="34"/>
      <c r="C89" s="35"/>
      <c r="D89" s="185" t="s">
        <v>128</v>
      </c>
      <c r="E89" s="35"/>
      <c r="F89" s="186" t="s">
        <v>533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128</v>
      </c>
      <c r="AU89" s="16" t="s">
        <v>82</v>
      </c>
    </row>
    <row r="90" spans="1:65" s="2" customFormat="1" ht="48.75">
      <c r="A90" s="33"/>
      <c r="B90" s="34"/>
      <c r="C90" s="35"/>
      <c r="D90" s="185" t="s">
        <v>141</v>
      </c>
      <c r="E90" s="35"/>
      <c r="F90" s="203" t="s">
        <v>535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141</v>
      </c>
      <c r="AU90" s="16" t="s">
        <v>82</v>
      </c>
    </row>
    <row r="91" spans="1:65" s="2" customFormat="1" ht="16.5" customHeight="1">
      <c r="A91" s="33"/>
      <c r="B91" s="34"/>
      <c r="C91" s="172" t="s">
        <v>144</v>
      </c>
      <c r="D91" s="172" t="s">
        <v>121</v>
      </c>
      <c r="E91" s="173" t="s">
        <v>536</v>
      </c>
      <c r="F91" s="174" t="s">
        <v>537</v>
      </c>
      <c r="G91" s="175" t="s">
        <v>527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528</v>
      </c>
      <c r="AT91" s="183" t="s">
        <v>121</v>
      </c>
      <c r="AU91" s="183" t="s">
        <v>82</v>
      </c>
      <c r="AY91" s="16" t="s">
        <v>119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528</v>
      </c>
      <c r="BM91" s="183" t="s">
        <v>538</v>
      </c>
    </row>
    <row r="92" spans="1:65" s="2" customFormat="1" ht="11.25">
      <c r="A92" s="33"/>
      <c r="B92" s="34"/>
      <c r="C92" s="35"/>
      <c r="D92" s="185" t="s">
        <v>128</v>
      </c>
      <c r="E92" s="35"/>
      <c r="F92" s="186" t="s">
        <v>537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128</v>
      </c>
      <c r="AU92" s="16" t="s">
        <v>82</v>
      </c>
    </row>
    <row r="93" spans="1:65" s="2" customFormat="1" ht="19.5">
      <c r="A93" s="33"/>
      <c r="B93" s="34"/>
      <c r="C93" s="35"/>
      <c r="D93" s="185" t="s">
        <v>141</v>
      </c>
      <c r="E93" s="35"/>
      <c r="F93" s="203" t="s">
        <v>539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141</v>
      </c>
      <c r="AU93" s="16" t="s">
        <v>82</v>
      </c>
    </row>
    <row r="94" spans="1:65" s="12" customFormat="1" ht="22.9" customHeight="1">
      <c r="B94" s="156"/>
      <c r="C94" s="157"/>
      <c r="D94" s="158" t="s">
        <v>70</v>
      </c>
      <c r="E94" s="170" t="s">
        <v>540</v>
      </c>
      <c r="F94" s="170" t="s">
        <v>541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SUM(P95:P121)</f>
        <v>0</v>
      </c>
      <c r="Q94" s="164"/>
      <c r="R94" s="165">
        <f>SUM(R95:R121)</f>
        <v>0</v>
      </c>
      <c r="S94" s="164"/>
      <c r="T94" s="166">
        <f>SUM(T95:T121)</f>
        <v>0</v>
      </c>
      <c r="AR94" s="167" t="s">
        <v>126</v>
      </c>
      <c r="AT94" s="168" t="s">
        <v>70</v>
      </c>
      <c r="AU94" s="168" t="s">
        <v>79</v>
      </c>
      <c r="AY94" s="167" t="s">
        <v>119</v>
      </c>
      <c r="BK94" s="169">
        <f>SUM(BK95:BK121)</f>
        <v>0</v>
      </c>
    </row>
    <row r="95" spans="1:65" s="2" customFormat="1" ht="24.2" customHeight="1">
      <c r="A95" s="33"/>
      <c r="B95" s="34"/>
      <c r="C95" s="172" t="s">
        <v>126</v>
      </c>
      <c r="D95" s="172" t="s">
        <v>121</v>
      </c>
      <c r="E95" s="173" t="s">
        <v>542</v>
      </c>
      <c r="F95" s="174" t="s">
        <v>543</v>
      </c>
      <c r="G95" s="175" t="s">
        <v>527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528</v>
      </c>
      <c r="AT95" s="183" t="s">
        <v>121</v>
      </c>
      <c r="AU95" s="183" t="s">
        <v>82</v>
      </c>
      <c r="AY95" s="16" t="s">
        <v>119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528</v>
      </c>
      <c r="BM95" s="183" t="s">
        <v>544</v>
      </c>
    </row>
    <row r="96" spans="1:65" s="2" customFormat="1" ht="19.5">
      <c r="A96" s="33"/>
      <c r="B96" s="34"/>
      <c r="C96" s="35"/>
      <c r="D96" s="185" t="s">
        <v>128</v>
      </c>
      <c r="E96" s="35"/>
      <c r="F96" s="186" t="s">
        <v>543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128</v>
      </c>
      <c r="AU96" s="16" t="s">
        <v>82</v>
      </c>
    </row>
    <row r="97" spans="1:65" s="2" customFormat="1" ht="19.5">
      <c r="A97" s="33"/>
      <c r="B97" s="34"/>
      <c r="C97" s="35"/>
      <c r="D97" s="185" t="s">
        <v>141</v>
      </c>
      <c r="E97" s="35"/>
      <c r="F97" s="203" t="s">
        <v>545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141</v>
      </c>
      <c r="AU97" s="16" t="s">
        <v>82</v>
      </c>
    </row>
    <row r="98" spans="1:65" s="2" customFormat="1" ht="16.5" customHeight="1">
      <c r="A98" s="33"/>
      <c r="B98" s="34"/>
      <c r="C98" s="172" t="s">
        <v>159</v>
      </c>
      <c r="D98" s="172" t="s">
        <v>121</v>
      </c>
      <c r="E98" s="173" t="s">
        <v>546</v>
      </c>
      <c r="F98" s="174" t="s">
        <v>547</v>
      </c>
      <c r="G98" s="175" t="s">
        <v>527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528</v>
      </c>
      <c r="AT98" s="183" t="s">
        <v>121</v>
      </c>
      <c r="AU98" s="183" t="s">
        <v>82</v>
      </c>
      <c r="AY98" s="16" t="s">
        <v>119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528</v>
      </c>
      <c r="BM98" s="183" t="s">
        <v>548</v>
      </c>
    </row>
    <row r="99" spans="1:65" s="2" customFormat="1" ht="11.25">
      <c r="A99" s="33"/>
      <c r="B99" s="34"/>
      <c r="C99" s="35"/>
      <c r="D99" s="185" t="s">
        <v>128</v>
      </c>
      <c r="E99" s="35"/>
      <c r="F99" s="186" t="s">
        <v>547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128</v>
      </c>
      <c r="AU99" s="16" t="s">
        <v>82</v>
      </c>
    </row>
    <row r="100" spans="1:65" s="2" customFormat="1" ht="39">
      <c r="A100" s="33"/>
      <c r="B100" s="34"/>
      <c r="C100" s="35"/>
      <c r="D100" s="185" t="s">
        <v>141</v>
      </c>
      <c r="E100" s="35"/>
      <c r="F100" s="203" t="s">
        <v>549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141</v>
      </c>
      <c r="AU100" s="16" t="s">
        <v>82</v>
      </c>
    </row>
    <row r="101" spans="1:65" s="2" customFormat="1" ht="16.5" customHeight="1">
      <c r="A101" s="33"/>
      <c r="B101" s="34"/>
      <c r="C101" s="172" t="s">
        <v>167</v>
      </c>
      <c r="D101" s="172" t="s">
        <v>121</v>
      </c>
      <c r="E101" s="173" t="s">
        <v>550</v>
      </c>
      <c r="F101" s="174" t="s">
        <v>551</v>
      </c>
      <c r="G101" s="175" t="s">
        <v>527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528</v>
      </c>
      <c r="AT101" s="183" t="s">
        <v>121</v>
      </c>
      <c r="AU101" s="183" t="s">
        <v>82</v>
      </c>
      <c r="AY101" s="16" t="s">
        <v>119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528</v>
      </c>
      <c r="BM101" s="183" t="s">
        <v>552</v>
      </c>
    </row>
    <row r="102" spans="1:65" s="2" customFormat="1" ht="11.25">
      <c r="A102" s="33"/>
      <c r="B102" s="34"/>
      <c r="C102" s="35"/>
      <c r="D102" s="185" t="s">
        <v>128</v>
      </c>
      <c r="E102" s="35"/>
      <c r="F102" s="186" t="s">
        <v>553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128</v>
      </c>
      <c r="AU102" s="16" t="s">
        <v>82</v>
      </c>
    </row>
    <row r="103" spans="1:65" s="2" customFormat="1" ht="29.25">
      <c r="A103" s="33"/>
      <c r="B103" s="34"/>
      <c r="C103" s="35"/>
      <c r="D103" s="185" t="s">
        <v>141</v>
      </c>
      <c r="E103" s="35"/>
      <c r="F103" s="203" t="s">
        <v>554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141</v>
      </c>
      <c r="AU103" s="16" t="s">
        <v>82</v>
      </c>
    </row>
    <row r="104" spans="1:65" s="2" customFormat="1" ht="16.5" customHeight="1">
      <c r="A104" s="33"/>
      <c r="B104" s="34"/>
      <c r="C104" s="172" t="s">
        <v>175</v>
      </c>
      <c r="D104" s="172" t="s">
        <v>121</v>
      </c>
      <c r="E104" s="173" t="s">
        <v>555</v>
      </c>
      <c r="F104" s="174" t="s">
        <v>556</v>
      </c>
      <c r="G104" s="175" t="s">
        <v>527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528</v>
      </c>
      <c r="AT104" s="183" t="s">
        <v>121</v>
      </c>
      <c r="AU104" s="183" t="s">
        <v>82</v>
      </c>
      <c r="AY104" s="16" t="s">
        <v>119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528</v>
      </c>
      <c r="BM104" s="183" t="s">
        <v>557</v>
      </c>
    </row>
    <row r="105" spans="1:65" s="2" customFormat="1" ht="11.25">
      <c r="A105" s="33"/>
      <c r="B105" s="34"/>
      <c r="C105" s="35"/>
      <c r="D105" s="185" t="s">
        <v>128</v>
      </c>
      <c r="E105" s="35"/>
      <c r="F105" s="186" t="s">
        <v>556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128</v>
      </c>
      <c r="AU105" s="16" t="s">
        <v>82</v>
      </c>
    </row>
    <row r="106" spans="1:65" s="2" customFormat="1" ht="19.5">
      <c r="A106" s="33"/>
      <c r="B106" s="34"/>
      <c r="C106" s="35"/>
      <c r="D106" s="185" t="s">
        <v>141</v>
      </c>
      <c r="E106" s="35"/>
      <c r="F106" s="203" t="s">
        <v>558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141</v>
      </c>
      <c r="AU106" s="16" t="s">
        <v>82</v>
      </c>
    </row>
    <row r="107" spans="1:65" s="2" customFormat="1" ht="16.5" customHeight="1">
      <c r="A107" s="33"/>
      <c r="B107" s="34"/>
      <c r="C107" s="172" t="s">
        <v>183</v>
      </c>
      <c r="D107" s="172" t="s">
        <v>121</v>
      </c>
      <c r="E107" s="173" t="s">
        <v>559</v>
      </c>
      <c r="F107" s="174" t="s">
        <v>560</v>
      </c>
      <c r="G107" s="175" t="s">
        <v>527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528</v>
      </c>
      <c r="AT107" s="183" t="s">
        <v>121</v>
      </c>
      <c r="AU107" s="183" t="s">
        <v>82</v>
      </c>
      <c r="AY107" s="16" t="s">
        <v>119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528</v>
      </c>
      <c r="BM107" s="183" t="s">
        <v>561</v>
      </c>
    </row>
    <row r="108" spans="1:65" s="2" customFormat="1" ht="11.25">
      <c r="A108" s="33"/>
      <c r="B108" s="34"/>
      <c r="C108" s="35"/>
      <c r="D108" s="185" t="s">
        <v>128</v>
      </c>
      <c r="E108" s="35"/>
      <c r="F108" s="186" t="s">
        <v>560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128</v>
      </c>
      <c r="AU108" s="16" t="s">
        <v>82</v>
      </c>
    </row>
    <row r="109" spans="1:65" s="2" customFormat="1" ht="68.25">
      <c r="A109" s="33"/>
      <c r="B109" s="34"/>
      <c r="C109" s="35"/>
      <c r="D109" s="185" t="s">
        <v>141</v>
      </c>
      <c r="E109" s="35"/>
      <c r="F109" s="203" t="s">
        <v>562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141</v>
      </c>
      <c r="AU109" s="16" t="s">
        <v>82</v>
      </c>
    </row>
    <row r="110" spans="1:65" s="2" customFormat="1" ht="16.5" customHeight="1">
      <c r="A110" s="33"/>
      <c r="B110" s="34"/>
      <c r="C110" s="172" t="s">
        <v>191</v>
      </c>
      <c r="D110" s="172" t="s">
        <v>121</v>
      </c>
      <c r="E110" s="173" t="s">
        <v>563</v>
      </c>
      <c r="F110" s="174" t="s">
        <v>564</v>
      </c>
      <c r="G110" s="175" t="s">
        <v>527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528</v>
      </c>
      <c r="AT110" s="183" t="s">
        <v>121</v>
      </c>
      <c r="AU110" s="183" t="s">
        <v>82</v>
      </c>
      <c r="AY110" s="16" t="s">
        <v>119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528</v>
      </c>
      <c r="BM110" s="183" t="s">
        <v>565</v>
      </c>
    </row>
    <row r="111" spans="1:65" s="2" customFormat="1" ht="11.25">
      <c r="A111" s="33"/>
      <c r="B111" s="34"/>
      <c r="C111" s="35"/>
      <c r="D111" s="185" t="s">
        <v>128</v>
      </c>
      <c r="E111" s="35"/>
      <c r="F111" s="186" t="s">
        <v>566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128</v>
      </c>
      <c r="AU111" s="16" t="s">
        <v>82</v>
      </c>
    </row>
    <row r="112" spans="1:65" s="2" customFormat="1" ht="29.25">
      <c r="A112" s="33"/>
      <c r="B112" s="34"/>
      <c r="C112" s="35"/>
      <c r="D112" s="185" t="s">
        <v>141</v>
      </c>
      <c r="E112" s="35"/>
      <c r="F112" s="203" t="s">
        <v>567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141</v>
      </c>
      <c r="AU112" s="16" t="s">
        <v>82</v>
      </c>
    </row>
    <row r="113" spans="1:65" s="2" customFormat="1" ht="16.5" customHeight="1">
      <c r="A113" s="33"/>
      <c r="B113" s="34"/>
      <c r="C113" s="172" t="s">
        <v>198</v>
      </c>
      <c r="D113" s="172" t="s">
        <v>121</v>
      </c>
      <c r="E113" s="173" t="s">
        <v>568</v>
      </c>
      <c r="F113" s="174" t="s">
        <v>569</v>
      </c>
      <c r="G113" s="175" t="s">
        <v>399</v>
      </c>
      <c r="H113" s="176">
        <v>2</v>
      </c>
      <c r="I113" s="177"/>
      <c r="J113" s="178">
        <f>ROUND(I113*H113,2)</f>
        <v>0</v>
      </c>
      <c r="K113" s="174" t="s">
        <v>19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528</v>
      </c>
      <c r="AT113" s="183" t="s">
        <v>121</v>
      </c>
      <c r="AU113" s="183" t="s">
        <v>82</v>
      </c>
      <c r="AY113" s="16" t="s">
        <v>119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528</v>
      </c>
      <c r="BM113" s="183" t="s">
        <v>570</v>
      </c>
    </row>
    <row r="114" spans="1:65" s="2" customFormat="1" ht="11.25">
      <c r="A114" s="33"/>
      <c r="B114" s="34"/>
      <c r="C114" s="35"/>
      <c r="D114" s="185" t="s">
        <v>128</v>
      </c>
      <c r="E114" s="35"/>
      <c r="F114" s="186" t="s">
        <v>569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128</v>
      </c>
      <c r="AU114" s="16" t="s">
        <v>82</v>
      </c>
    </row>
    <row r="115" spans="1:65" s="2" customFormat="1" ht="48.75">
      <c r="A115" s="33"/>
      <c r="B115" s="34"/>
      <c r="C115" s="35"/>
      <c r="D115" s="185" t="s">
        <v>141</v>
      </c>
      <c r="E115" s="35"/>
      <c r="F115" s="203" t="s">
        <v>571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141</v>
      </c>
      <c r="AU115" s="16" t="s">
        <v>82</v>
      </c>
    </row>
    <row r="116" spans="1:65" s="2" customFormat="1" ht="16.5" customHeight="1">
      <c r="A116" s="33"/>
      <c r="B116" s="34"/>
      <c r="C116" s="172" t="s">
        <v>207</v>
      </c>
      <c r="D116" s="172" t="s">
        <v>121</v>
      </c>
      <c r="E116" s="173" t="s">
        <v>572</v>
      </c>
      <c r="F116" s="174" t="s">
        <v>573</v>
      </c>
      <c r="G116" s="175" t="s">
        <v>527</v>
      </c>
      <c r="H116" s="176">
        <v>1</v>
      </c>
      <c r="I116" s="177"/>
      <c r="J116" s="178">
        <f>ROUND(I116*H116,2)</f>
        <v>0</v>
      </c>
      <c r="K116" s="174" t="s">
        <v>19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528</v>
      </c>
      <c r="AT116" s="183" t="s">
        <v>121</v>
      </c>
      <c r="AU116" s="183" t="s">
        <v>82</v>
      </c>
      <c r="AY116" s="16" t="s">
        <v>119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528</v>
      </c>
      <c r="BM116" s="183" t="s">
        <v>574</v>
      </c>
    </row>
    <row r="117" spans="1:65" s="2" customFormat="1" ht="11.25">
      <c r="A117" s="33"/>
      <c r="B117" s="34"/>
      <c r="C117" s="35"/>
      <c r="D117" s="185" t="s">
        <v>128</v>
      </c>
      <c r="E117" s="35"/>
      <c r="F117" s="186" t="s">
        <v>573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128</v>
      </c>
      <c r="AU117" s="16" t="s">
        <v>82</v>
      </c>
    </row>
    <row r="118" spans="1:65" s="2" customFormat="1" ht="19.5">
      <c r="A118" s="33"/>
      <c r="B118" s="34"/>
      <c r="C118" s="35"/>
      <c r="D118" s="185" t="s">
        <v>141</v>
      </c>
      <c r="E118" s="35"/>
      <c r="F118" s="203" t="s">
        <v>575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141</v>
      </c>
      <c r="AU118" s="16" t="s">
        <v>82</v>
      </c>
    </row>
    <row r="119" spans="1:65" s="2" customFormat="1" ht="16.5" customHeight="1">
      <c r="A119" s="33"/>
      <c r="B119" s="34"/>
      <c r="C119" s="172" t="s">
        <v>214</v>
      </c>
      <c r="D119" s="172" t="s">
        <v>121</v>
      </c>
      <c r="E119" s="173" t="s">
        <v>576</v>
      </c>
      <c r="F119" s="174" t="s">
        <v>577</v>
      </c>
      <c r="G119" s="175" t="s">
        <v>527</v>
      </c>
      <c r="H119" s="176">
        <v>1</v>
      </c>
      <c r="I119" s="177"/>
      <c r="J119" s="178">
        <f>ROUND(I119*H119,2)</f>
        <v>0</v>
      </c>
      <c r="K119" s="174" t="s">
        <v>19</v>
      </c>
      <c r="L119" s="38"/>
      <c r="M119" s="179" t="s">
        <v>19</v>
      </c>
      <c r="N119" s="180" t="s">
        <v>42</v>
      </c>
      <c r="O119" s="63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3" t="s">
        <v>528</v>
      </c>
      <c r="AT119" s="183" t="s">
        <v>121</v>
      </c>
      <c r="AU119" s="183" t="s">
        <v>82</v>
      </c>
      <c r="AY119" s="16" t="s">
        <v>119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79</v>
      </c>
      <c r="BK119" s="184">
        <f>ROUND(I119*H119,2)</f>
        <v>0</v>
      </c>
      <c r="BL119" s="16" t="s">
        <v>528</v>
      </c>
      <c r="BM119" s="183" t="s">
        <v>578</v>
      </c>
    </row>
    <row r="120" spans="1:65" s="2" customFormat="1" ht="11.25">
      <c r="A120" s="33"/>
      <c r="B120" s="34"/>
      <c r="C120" s="35"/>
      <c r="D120" s="185" t="s">
        <v>128</v>
      </c>
      <c r="E120" s="35"/>
      <c r="F120" s="186" t="s">
        <v>577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128</v>
      </c>
      <c r="AU120" s="16" t="s">
        <v>82</v>
      </c>
    </row>
    <row r="121" spans="1:65" s="2" customFormat="1" ht="39">
      <c r="A121" s="33"/>
      <c r="B121" s="34"/>
      <c r="C121" s="35"/>
      <c r="D121" s="185" t="s">
        <v>141</v>
      </c>
      <c r="E121" s="35"/>
      <c r="F121" s="203" t="s">
        <v>579</v>
      </c>
      <c r="G121" s="35"/>
      <c r="H121" s="35"/>
      <c r="I121" s="187"/>
      <c r="J121" s="35"/>
      <c r="K121" s="35"/>
      <c r="L121" s="38"/>
      <c r="M121" s="217"/>
      <c r="N121" s="218"/>
      <c r="O121" s="219"/>
      <c r="P121" s="219"/>
      <c r="Q121" s="219"/>
      <c r="R121" s="219"/>
      <c r="S121" s="219"/>
      <c r="T121" s="220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141</v>
      </c>
      <c r="AU121" s="16" t="s">
        <v>82</v>
      </c>
    </row>
    <row r="122" spans="1:65" s="2" customFormat="1" ht="6.95" customHeight="1">
      <c r="A122" s="33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8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sheetProtection algorithmName="SHA-512" hashValue="qaRb6DS+vxhYiGWib2lqTjvNLPblwVsppT56xL0zbpltCPSxHcS9s1VNfxZhGzhggQ8rsgWGnNux2pnmiiNEhA==" saltValue="4Y3vsUm7Jdgr1c2uGpNufbbpTvOYTi5QxSjl9VlEx/K8SaRA0NJVRlctlyormHD4NVjgN4j10vz3fWx0Fb/GKw==" spinCount="100000" sheet="1" objects="1" scenarios="1" formatColumns="0" formatRows="0" autoFilter="0"/>
  <autoFilter ref="C81:K12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1" customWidth="1"/>
    <col min="2" max="2" width="1.6640625" style="221" customWidth="1"/>
    <col min="3" max="4" width="5" style="221" customWidth="1"/>
    <col min="5" max="5" width="11.6640625" style="221" customWidth="1"/>
    <col min="6" max="6" width="9.1640625" style="221" customWidth="1"/>
    <col min="7" max="7" width="5" style="221" customWidth="1"/>
    <col min="8" max="8" width="77.83203125" style="221" customWidth="1"/>
    <col min="9" max="10" width="20" style="221" customWidth="1"/>
    <col min="11" max="11" width="1.6640625" style="221" customWidth="1"/>
  </cols>
  <sheetData>
    <row r="1" spans="2:11" s="1" customFormat="1" ht="37.5" customHeight="1"/>
    <row r="2" spans="2:11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s="14" customFormat="1" ht="45" customHeight="1">
      <c r="B3" s="225"/>
      <c r="C3" s="353" t="s">
        <v>580</v>
      </c>
      <c r="D3" s="353"/>
      <c r="E3" s="353"/>
      <c r="F3" s="353"/>
      <c r="G3" s="353"/>
      <c r="H3" s="353"/>
      <c r="I3" s="353"/>
      <c r="J3" s="353"/>
      <c r="K3" s="226"/>
    </row>
    <row r="4" spans="2:11" s="1" customFormat="1" ht="25.5" customHeight="1">
      <c r="B4" s="227"/>
      <c r="C4" s="358" t="s">
        <v>581</v>
      </c>
      <c r="D4" s="358"/>
      <c r="E4" s="358"/>
      <c r="F4" s="358"/>
      <c r="G4" s="358"/>
      <c r="H4" s="358"/>
      <c r="I4" s="358"/>
      <c r="J4" s="358"/>
      <c r="K4" s="228"/>
    </row>
    <row r="5" spans="2:11" s="1" customFormat="1" ht="5.25" customHeight="1">
      <c r="B5" s="227"/>
      <c r="C5" s="229"/>
      <c r="D5" s="229"/>
      <c r="E5" s="229"/>
      <c r="F5" s="229"/>
      <c r="G5" s="229"/>
      <c r="H5" s="229"/>
      <c r="I5" s="229"/>
      <c r="J5" s="229"/>
      <c r="K5" s="228"/>
    </row>
    <row r="6" spans="2:11" s="1" customFormat="1" ht="15" customHeight="1">
      <c r="B6" s="227"/>
      <c r="C6" s="357" t="s">
        <v>582</v>
      </c>
      <c r="D6" s="357"/>
      <c r="E6" s="357"/>
      <c r="F6" s="357"/>
      <c r="G6" s="357"/>
      <c r="H6" s="357"/>
      <c r="I6" s="357"/>
      <c r="J6" s="357"/>
      <c r="K6" s="228"/>
    </row>
    <row r="7" spans="2:11" s="1" customFormat="1" ht="15" customHeight="1">
      <c r="B7" s="231"/>
      <c r="C7" s="357" t="s">
        <v>583</v>
      </c>
      <c r="D7" s="357"/>
      <c r="E7" s="357"/>
      <c r="F7" s="357"/>
      <c r="G7" s="357"/>
      <c r="H7" s="357"/>
      <c r="I7" s="357"/>
      <c r="J7" s="357"/>
      <c r="K7" s="228"/>
    </row>
    <row r="8" spans="2:11" s="1" customFormat="1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spans="2:11" s="1" customFormat="1" ht="15" customHeight="1">
      <c r="B9" s="231"/>
      <c r="C9" s="357" t="s">
        <v>584</v>
      </c>
      <c r="D9" s="357"/>
      <c r="E9" s="357"/>
      <c r="F9" s="357"/>
      <c r="G9" s="357"/>
      <c r="H9" s="357"/>
      <c r="I9" s="357"/>
      <c r="J9" s="357"/>
      <c r="K9" s="228"/>
    </row>
    <row r="10" spans="2:11" s="1" customFormat="1" ht="15" customHeight="1">
      <c r="B10" s="231"/>
      <c r="C10" s="230"/>
      <c r="D10" s="357" t="s">
        <v>585</v>
      </c>
      <c r="E10" s="357"/>
      <c r="F10" s="357"/>
      <c r="G10" s="357"/>
      <c r="H10" s="357"/>
      <c r="I10" s="357"/>
      <c r="J10" s="357"/>
      <c r="K10" s="228"/>
    </row>
    <row r="11" spans="2:11" s="1" customFormat="1" ht="15" customHeight="1">
      <c r="B11" s="231"/>
      <c r="C11" s="232"/>
      <c r="D11" s="357" t="s">
        <v>586</v>
      </c>
      <c r="E11" s="357"/>
      <c r="F11" s="357"/>
      <c r="G11" s="357"/>
      <c r="H11" s="357"/>
      <c r="I11" s="357"/>
      <c r="J11" s="357"/>
      <c r="K11" s="228"/>
    </row>
    <row r="12" spans="2:11" s="1" customFormat="1" ht="15" customHeight="1">
      <c r="B12" s="231"/>
      <c r="C12" s="232"/>
      <c r="D12" s="230"/>
      <c r="E12" s="230"/>
      <c r="F12" s="230"/>
      <c r="G12" s="230"/>
      <c r="H12" s="230"/>
      <c r="I12" s="230"/>
      <c r="J12" s="230"/>
      <c r="K12" s="228"/>
    </row>
    <row r="13" spans="2:11" s="1" customFormat="1" ht="15" customHeight="1">
      <c r="B13" s="231"/>
      <c r="C13" s="232"/>
      <c r="D13" s="233" t="s">
        <v>587</v>
      </c>
      <c r="E13" s="230"/>
      <c r="F13" s="230"/>
      <c r="G13" s="230"/>
      <c r="H13" s="230"/>
      <c r="I13" s="230"/>
      <c r="J13" s="230"/>
      <c r="K13" s="228"/>
    </row>
    <row r="14" spans="2:11" s="1" customFormat="1" ht="12.75" customHeight="1">
      <c r="B14" s="231"/>
      <c r="C14" s="232"/>
      <c r="D14" s="232"/>
      <c r="E14" s="232"/>
      <c r="F14" s="232"/>
      <c r="G14" s="232"/>
      <c r="H14" s="232"/>
      <c r="I14" s="232"/>
      <c r="J14" s="232"/>
      <c r="K14" s="228"/>
    </row>
    <row r="15" spans="2:11" s="1" customFormat="1" ht="15" customHeight="1">
      <c r="B15" s="231"/>
      <c r="C15" s="232"/>
      <c r="D15" s="357" t="s">
        <v>588</v>
      </c>
      <c r="E15" s="357"/>
      <c r="F15" s="357"/>
      <c r="G15" s="357"/>
      <c r="H15" s="357"/>
      <c r="I15" s="357"/>
      <c r="J15" s="357"/>
      <c r="K15" s="228"/>
    </row>
    <row r="16" spans="2:11" s="1" customFormat="1" ht="15" customHeight="1">
      <c r="B16" s="231"/>
      <c r="C16" s="232"/>
      <c r="D16" s="357" t="s">
        <v>589</v>
      </c>
      <c r="E16" s="357"/>
      <c r="F16" s="357"/>
      <c r="G16" s="357"/>
      <c r="H16" s="357"/>
      <c r="I16" s="357"/>
      <c r="J16" s="357"/>
      <c r="K16" s="228"/>
    </row>
    <row r="17" spans="2:11" s="1" customFormat="1" ht="15" customHeight="1">
      <c r="B17" s="231"/>
      <c r="C17" s="232"/>
      <c r="D17" s="357" t="s">
        <v>590</v>
      </c>
      <c r="E17" s="357"/>
      <c r="F17" s="357"/>
      <c r="G17" s="357"/>
      <c r="H17" s="357"/>
      <c r="I17" s="357"/>
      <c r="J17" s="357"/>
      <c r="K17" s="228"/>
    </row>
    <row r="18" spans="2:11" s="1" customFormat="1" ht="15" customHeight="1">
      <c r="B18" s="231"/>
      <c r="C18" s="232"/>
      <c r="D18" s="232"/>
      <c r="E18" s="234" t="s">
        <v>78</v>
      </c>
      <c r="F18" s="357" t="s">
        <v>591</v>
      </c>
      <c r="G18" s="357"/>
      <c r="H18" s="357"/>
      <c r="I18" s="357"/>
      <c r="J18" s="357"/>
      <c r="K18" s="228"/>
    </row>
    <row r="19" spans="2:11" s="1" customFormat="1" ht="15" customHeight="1">
      <c r="B19" s="231"/>
      <c r="C19" s="232"/>
      <c r="D19" s="232"/>
      <c r="E19" s="234" t="s">
        <v>592</v>
      </c>
      <c r="F19" s="357" t="s">
        <v>593</v>
      </c>
      <c r="G19" s="357"/>
      <c r="H19" s="357"/>
      <c r="I19" s="357"/>
      <c r="J19" s="357"/>
      <c r="K19" s="228"/>
    </row>
    <row r="20" spans="2:11" s="1" customFormat="1" ht="15" customHeight="1">
      <c r="B20" s="231"/>
      <c r="C20" s="232"/>
      <c r="D20" s="232"/>
      <c r="E20" s="234" t="s">
        <v>594</v>
      </c>
      <c r="F20" s="357" t="s">
        <v>595</v>
      </c>
      <c r="G20" s="357"/>
      <c r="H20" s="357"/>
      <c r="I20" s="357"/>
      <c r="J20" s="357"/>
      <c r="K20" s="228"/>
    </row>
    <row r="21" spans="2:11" s="1" customFormat="1" ht="15" customHeight="1">
      <c r="B21" s="231"/>
      <c r="C21" s="232"/>
      <c r="D21" s="232"/>
      <c r="E21" s="234" t="s">
        <v>83</v>
      </c>
      <c r="F21" s="357" t="s">
        <v>84</v>
      </c>
      <c r="G21" s="357"/>
      <c r="H21" s="357"/>
      <c r="I21" s="357"/>
      <c r="J21" s="357"/>
      <c r="K21" s="228"/>
    </row>
    <row r="22" spans="2:11" s="1" customFormat="1" ht="15" customHeight="1">
      <c r="B22" s="231"/>
      <c r="C22" s="232"/>
      <c r="D22" s="232"/>
      <c r="E22" s="234" t="s">
        <v>596</v>
      </c>
      <c r="F22" s="357" t="s">
        <v>597</v>
      </c>
      <c r="G22" s="357"/>
      <c r="H22" s="357"/>
      <c r="I22" s="357"/>
      <c r="J22" s="357"/>
      <c r="K22" s="228"/>
    </row>
    <row r="23" spans="2:11" s="1" customFormat="1" ht="15" customHeight="1">
      <c r="B23" s="231"/>
      <c r="C23" s="232"/>
      <c r="D23" s="232"/>
      <c r="E23" s="234" t="s">
        <v>598</v>
      </c>
      <c r="F23" s="357" t="s">
        <v>599</v>
      </c>
      <c r="G23" s="357"/>
      <c r="H23" s="357"/>
      <c r="I23" s="357"/>
      <c r="J23" s="357"/>
      <c r="K23" s="228"/>
    </row>
    <row r="24" spans="2:11" s="1" customFormat="1" ht="12.75" customHeight="1">
      <c r="B24" s="231"/>
      <c r="C24" s="232"/>
      <c r="D24" s="232"/>
      <c r="E24" s="232"/>
      <c r="F24" s="232"/>
      <c r="G24" s="232"/>
      <c r="H24" s="232"/>
      <c r="I24" s="232"/>
      <c r="J24" s="232"/>
      <c r="K24" s="228"/>
    </row>
    <row r="25" spans="2:11" s="1" customFormat="1" ht="15" customHeight="1">
      <c r="B25" s="231"/>
      <c r="C25" s="357" t="s">
        <v>600</v>
      </c>
      <c r="D25" s="357"/>
      <c r="E25" s="357"/>
      <c r="F25" s="357"/>
      <c r="G25" s="357"/>
      <c r="H25" s="357"/>
      <c r="I25" s="357"/>
      <c r="J25" s="357"/>
      <c r="K25" s="228"/>
    </row>
    <row r="26" spans="2:11" s="1" customFormat="1" ht="15" customHeight="1">
      <c r="B26" s="231"/>
      <c r="C26" s="357" t="s">
        <v>601</v>
      </c>
      <c r="D26" s="357"/>
      <c r="E26" s="357"/>
      <c r="F26" s="357"/>
      <c r="G26" s="357"/>
      <c r="H26" s="357"/>
      <c r="I26" s="357"/>
      <c r="J26" s="357"/>
      <c r="K26" s="228"/>
    </row>
    <row r="27" spans="2:11" s="1" customFormat="1" ht="15" customHeight="1">
      <c r="B27" s="231"/>
      <c r="C27" s="230"/>
      <c r="D27" s="357" t="s">
        <v>602</v>
      </c>
      <c r="E27" s="357"/>
      <c r="F27" s="357"/>
      <c r="G27" s="357"/>
      <c r="H27" s="357"/>
      <c r="I27" s="357"/>
      <c r="J27" s="357"/>
      <c r="K27" s="228"/>
    </row>
    <row r="28" spans="2:11" s="1" customFormat="1" ht="15" customHeight="1">
      <c r="B28" s="231"/>
      <c r="C28" s="232"/>
      <c r="D28" s="357" t="s">
        <v>603</v>
      </c>
      <c r="E28" s="357"/>
      <c r="F28" s="357"/>
      <c r="G28" s="357"/>
      <c r="H28" s="357"/>
      <c r="I28" s="357"/>
      <c r="J28" s="357"/>
      <c r="K28" s="228"/>
    </row>
    <row r="29" spans="2:11" s="1" customFormat="1" ht="12.75" customHeight="1">
      <c r="B29" s="231"/>
      <c r="C29" s="232"/>
      <c r="D29" s="232"/>
      <c r="E29" s="232"/>
      <c r="F29" s="232"/>
      <c r="G29" s="232"/>
      <c r="H29" s="232"/>
      <c r="I29" s="232"/>
      <c r="J29" s="232"/>
      <c r="K29" s="228"/>
    </row>
    <row r="30" spans="2:11" s="1" customFormat="1" ht="15" customHeight="1">
      <c r="B30" s="231"/>
      <c r="C30" s="232"/>
      <c r="D30" s="357" t="s">
        <v>604</v>
      </c>
      <c r="E30" s="357"/>
      <c r="F30" s="357"/>
      <c r="G30" s="357"/>
      <c r="H30" s="357"/>
      <c r="I30" s="357"/>
      <c r="J30" s="357"/>
      <c r="K30" s="228"/>
    </row>
    <row r="31" spans="2:11" s="1" customFormat="1" ht="15" customHeight="1">
      <c r="B31" s="231"/>
      <c r="C31" s="232"/>
      <c r="D31" s="357" t="s">
        <v>605</v>
      </c>
      <c r="E31" s="357"/>
      <c r="F31" s="357"/>
      <c r="G31" s="357"/>
      <c r="H31" s="357"/>
      <c r="I31" s="357"/>
      <c r="J31" s="357"/>
      <c r="K31" s="228"/>
    </row>
    <row r="32" spans="2:11" s="1" customFormat="1" ht="12.75" customHeight="1">
      <c r="B32" s="231"/>
      <c r="C32" s="232"/>
      <c r="D32" s="232"/>
      <c r="E32" s="232"/>
      <c r="F32" s="232"/>
      <c r="G32" s="232"/>
      <c r="H32" s="232"/>
      <c r="I32" s="232"/>
      <c r="J32" s="232"/>
      <c r="K32" s="228"/>
    </row>
    <row r="33" spans="2:11" s="1" customFormat="1" ht="15" customHeight="1">
      <c r="B33" s="231"/>
      <c r="C33" s="232"/>
      <c r="D33" s="357" t="s">
        <v>606</v>
      </c>
      <c r="E33" s="357"/>
      <c r="F33" s="357"/>
      <c r="G33" s="357"/>
      <c r="H33" s="357"/>
      <c r="I33" s="357"/>
      <c r="J33" s="357"/>
      <c r="K33" s="228"/>
    </row>
    <row r="34" spans="2:11" s="1" customFormat="1" ht="15" customHeight="1">
      <c r="B34" s="231"/>
      <c r="C34" s="232"/>
      <c r="D34" s="357" t="s">
        <v>607</v>
      </c>
      <c r="E34" s="357"/>
      <c r="F34" s="357"/>
      <c r="G34" s="357"/>
      <c r="H34" s="357"/>
      <c r="I34" s="357"/>
      <c r="J34" s="357"/>
      <c r="K34" s="228"/>
    </row>
    <row r="35" spans="2:11" s="1" customFormat="1" ht="15" customHeight="1">
      <c r="B35" s="231"/>
      <c r="C35" s="232"/>
      <c r="D35" s="357" t="s">
        <v>608</v>
      </c>
      <c r="E35" s="357"/>
      <c r="F35" s="357"/>
      <c r="G35" s="357"/>
      <c r="H35" s="357"/>
      <c r="I35" s="357"/>
      <c r="J35" s="357"/>
      <c r="K35" s="228"/>
    </row>
    <row r="36" spans="2:11" s="1" customFormat="1" ht="15" customHeight="1">
      <c r="B36" s="231"/>
      <c r="C36" s="232"/>
      <c r="D36" s="230"/>
      <c r="E36" s="233" t="s">
        <v>105</v>
      </c>
      <c r="F36" s="230"/>
      <c r="G36" s="357" t="s">
        <v>609</v>
      </c>
      <c r="H36" s="357"/>
      <c r="I36" s="357"/>
      <c r="J36" s="357"/>
      <c r="K36" s="228"/>
    </row>
    <row r="37" spans="2:11" s="1" customFormat="1" ht="30.75" customHeight="1">
      <c r="B37" s="231"/>
      <c r="C37" s="232"/>
      <c r="D37" s="230"/>
      <c r="E37" s="233" t="s">
        <v>610</v>
      </c>
      <c r="F37" s="230"/>
      <c r="G37" s="357" t="s">
        <v>611</v>
      </c>
      <c r="H37" s="357"/>
      <c r="I37" s="357"/>
      <c r="J37" s="357"/>
      <c r="K37" s="228"/>
    </row>
    <row r="38" spans="2:11" s="1" customFormat="1" ht="15" customHeight="1">
      <c r="B38" s="231"/>
      <c r="C38" s="232"/>
      <c r="D38" s="230"/>
      <c r="E38" s="233" t="s">
        <v>52</v>
      </c>
      <c r="F38" s="230"/>
      <c r="G38" s="357" t="s">
        <v>612</v>
      </c>
      <c r="H38" s="357"/>
      <c r="I38" s="357"/>
      <c r="J38" s="357"/>
      <c r="K38" s="228"/>
    </row>
    <row r="39" spans="2:11" s="1" customFormat="1" ht="15" customHeight="1">
      <c r="B39" s="231"/>
      <c r="C39" s="232"/>
      <c r="D39" s="230"/>
      <c r="E39" s="233" t="s">
        <v>53</v>
      </c>
      <c r="F39" s="230"/>
      <c r="G39" s="357" t="s">
        <v>613</v>
      </c>
      <c r="H39" s="357"/>
      <c r="I39" s="357"/>
      <c r="J39" s="357"/>
      <c r="K39" s="228"/>
    </row>
    <row r="40" spans="2:11" s="1" customFormat="1" ht="15" customHeight="1">
      <c r="B40" s="231"/>
      <c r="C40" s="232"/>
      <c r="D40" s="230"/>
      <c r="E40" s="233" t="s">
        <v>106</v>
      </c>
      <c r="F40" s="230"/>
      <c r="G40" s="357" t="s">
        <v>614</v>
      </c>
      <c r="H40" s="357"/>
      <c r="I40" s="357"/>
      <c r="J40" s="357"/>
      <c r="K40" s="228"/>
    </row>
    <row r="41" spans="2:11" s="1" customFormat="1" ht="15" customHeight="1">
      <c r="B41" s="231"/>
      <c r="C41" s="232"/>
      <c r="D41" s="230"/>
      <c r="E41" s="233" t="s">
        <v>107</v>
      </c>
      <c r="F41" s="230"/>
      <c r="G41" s="357" t="s">
        <v>615</v>
      </c>
      <c r="H41" s="357"/>
      <c r="I41" s="357"/>
      <c r="J41" s="357"/>
      <c r="K41" s="228"/>
    </row>
    <row r="42" spans="2:11" s="1" customFormat="1" ht="15" customHeight="1">
      <c r="B42" s="231"/>
      <c r="C42" s="232"/>
      <c r="D42" s="230"/>
      <c r="E42" s="233" t="s">
        <v>616</v>
      </c>
      <c r="F42" s="230"/>
      <c r="G42" s="357" t="s">
        <v>617</v>
      </c>
      <c r="H42" s="357"/>
      <c r="I42" s="357"/>
      <c r="J42" s="357"/>
      <c r="K42" s="228"/>
    </row>
    <row r="43" spans="2:11" s="1" customFormat="1" ht="15" customHeight="1">
      <c r="B43" s="231"/>
      <c r="C43" s="232"/>
      <c r="D43" s="230"/>
      <c r="E43" s="233"/>
      <c r="F43" s="230"/>
      <c r="G43" s="357" t="s">
        <v>618</v>
      </c>
      <c r="H43" s="357"/>
      <c r="I43" s="357"/>
      <c r="J43" s="357"/>
      <c r="K43" s="228"/>
    </row>
    <row r="44" spans="2:11" s="1" customFormat="1" ht="15" customHeight="1">
      <c r="B44" s="231"/>
      <c r="C44" s="232"/>
      <c r="D44" s="230"/>
      <c r="E44" s="233" t="s">
        <v>619</v>
      </c>
      <c r="F44" s="230"/>
      <c r="G44" s="357" t="s">
        <v>620</v>
      </c>
      <c r="H44" s="357"/>
      <c r="I44" s="357"/>
      <c r="J44" s="357"/>
      <c r="K44" s="228"/>
    </row>
    <row r="45" spans="2:11" s="1" customFormat="1" ht="15" customHeight="1">
      <c r="B45" s="231"/>
      <c r="C45" s="232"/>
      <c r="D45" s="230"/>
      <c r="E45" s="233" t="s">
        <v>109</v>
      </c>
      <c r="F45" s="230"/>
      <c r="G45" s="357" t="s">
        <v>621</v>
      </c>
      <c r="H45" s="357"/>
      <c r="I45" s="357"/>
      <c r="J45" s="357"/>
      <c r="K45" s="228"/>
    </row>
    <row r="46" spans="2:11" s="1" customFormat="1" ht="12.75" customHeight="1">
      <c r="B46" s="231"/>
      <c r="C46" s="232"/>
      <c r="D46" s="230"/>
      <c r="E46" s="230"/>
      <c r="F46" s="230"/>
      <c r="G46" s="230"/>
      <c r="H46" s="230"/>
      <c r="I46" s="230"/>
      <c r="J46" s="230"/>
      <c r="K46" s="228"/>
    </row>
    <row r="47" spans="2:11" s="1" customFormat="1" ht="15" customHeight="1">
      <c r="B47" s="231"/>
      <c r="C47" s="232"/>
      <c r="D47" s="357" t="s">
        <v>622</v>
      </c>
      <c r="E47" s="357"/>
      <c r="F47" s="357"/>
      <c r="G47" s="357"/>
      <c r="H47" s="357"/>
      <c r="I47" s="357"/>
      <c r="J47" s="357"/>
      <c r="K47" s="228"/>
    </row>
    <row r="48" spans="2:11" s="1" customFormat="1" ht="15" customHeight="1">
      <c r="B48" s="231"/>
      <c r="C48" s="232"/>
      <c r="D48" s="232"/>
      <c r="E48" s="357" t="s">
        <v>623</v>
      </c>
      <c r="F48" s="357"/>
      <c r="G48" s="357"/>
      <c r="H48" s="357"/>
      <c r="I48" s="357"/>
      <c r="J48" s="357"/>
      <c r="K48" s="228"/>
    </row>
    <row r="49" spans="2:11" s="1" customFormat="1" ht="15" customHeight="1">
      <c r="B49" s="231"/>
      <c r="C49" s="232"/>
      <c r="D49" s="232"/>
      <c r="E49" s="357" t="s">
        <v>624</v>
      </c>
      <c r="F49" s="357"/>
      <c r="G49" s="357"/>
      <c r="H49" s="357"/>
      <c r="I49" s="357"/>
      <c r="J49" s="357"/>
      <c r="K49" s="228"/>
    </row>
    <row r="50" spans="2:11" s="1" customFormat="1" ht="15" customHeight="1">
      <c r="B50" s="231"/>
      <c r="C50" s="232"/>
      <c r="D50" s="232"/>
      <c r="E50" s="357" t="s">
        <v>625</v>
      </c>
      <c r="F50" s="357"/>
      <c r="G50" s="357"/>
      <c r="H50" s="357"/>
      <c r="I50" s="357"/>
      <c r="J50" s="357"/>
      <c r="K50" s="228"/>
    </row>
    <row r="51" spans="2:11" s="1" customFormat="1" ht="15" customHeight="1">
      <c r="B51" s="231"/>
      <c r="C51" s="232"/>
      <c r="D51" s="357" t="s">
        <v>626</v>
      </c>
      <c r="E51" s="357"/>
      <c r="F51" s="357"/>
      <c r="G51" s="357"/>
      <c r="H51" s="357"/>
      <c r="I51" s="357"/>
      <c r="J51" s="357"/>
      <c r="K51" s="228"/>
    </row>
    <row r="52" spans="2:11" s="1" customFormat="1" ht="25.5" customHeight="1">
      <c r="B52" s="227"/>
      <c r="C52" s="358" t="s">
        <v>627</v>
      </c>
      <c r="D52" s="358"/>
      <c r="E52" s="358"/>
      <c r="F52" s="358"/>
      <c r="G52" s="358"/>
      <c r="H52" s="358"/>
      <c r="I52" s="358"/>
      <c r="J52" s="358"/>
      <c r="K52" s="228"/>
    </row>
    <row r="53" spans="2:11" s="1" customFormat="1" ht="5.25" customHeight="1">
      <c r="B53" s="227"/>
      <c r="C53" s="229"/>
      <c r="D53" s="229"/>
      <c r="E53" s="229"/>
      <c r="F53" s="229"/>
      <c r="G53" s="229"/>
      <c r="H53" s="229"/>
      <c r="I53" s="229"/>
      <c r="J53" s="229"/>
      <c r="K53" s="228"/>
    </row>
    <row r="54" spans="2:11" s="1" customFormat="1" ht="15" customHeight="1">
      <c r="B54" s="227"/>
      <c r="C54" s="357" t="s">
        <v>628</v>
      </c>
      <c r="D54" s="357"/>
      <c r="E54" s="357"/>
      <c r="F54" s="357"/>
      <c r="G54" s="357"/>
      <c r="H54" s="357"/>
      <c r="I54" s="357"/>
      <c r="J54" s="357"/>
      <c r="K54" s="228"/>
    </row>
    <row r="55" spans="2:11" s="1" customFormat="1" ht="15" customHeight="1">
      <c r="B55" s="227"/>
      <c r="C55" s="357" t="s">
        <v>629</v>
      </c>
      <c r="D55" s="357"/>
      <c r="E55" s="357"/>
      <c r="F55" s="357"/>
      <c r="G55" s="357"/>
      <c r="H55" s="357"/>
      <c r="I55" s="357"/>
      <c r="J55" s="357"/>
      <c r="K55" s="228"/>
    </row>
    <row r="56" spans="2:11" s="1" customFormat="1" ht="12.75" customHeight="1">
      <c r="B56" s="227"/>
      <c r="C56" s="230"/>
      <c r="D56" s="230"/>
      <c r="E56" s="230"/>
      <c r="F56" s="230"/>
      <c r="G56" s="230"/>
      <c r="H56" s="230"/>
      <c r="I56" s="230"/>
      <c r="J56" s="230"/>
      <c r="K56" s="228"/>
    </row>
    <row r="57" spans="2:11" s="1" customFormat="1" ht="15" customHeight="1">
      <c r="B57" s="227"/>
      <c r="C57" s="357" t="s">
        <v>630</v>
      </c>
      <c r="D57" s="357"/>
      <c r="E57" s="357"/>
      <c r="F57" s="357"/>
      <c r="G57" s="357"/>
      <c r="H57" s="357"/>
      <c r="I57" s="357"/>
      <c r="J57" s="357"/>
      <c r="K57" s="228"/>
    </row>
    <row r="58" spans="2:11" s="1" customFormat="1" ht="15" customHeight="1">
      <c r="B58" s="227"/>
      <c r="C58" s="232"/>
      <c r="D58" s="357" t="s">
        <v>631</v>
      </c>
      <c r="E58" s="357"/>
      <c r="F58" s="357"/>
      <c r="G58" s="357"/>
      <c r="H58" s="357"/>
      <c r="I58" s="357"/>
      <c r="J58" s="357"/>
      <c r="K58" s="228"/>
    </row>
    <row r="59" spans="2:11" s="1" customFormat="1" ht="15" customHeight="1">
      <c r="B59" s="227"/>
      <c r="C59" s="232"/>
      <c r="D59" s="357" t="s">
        <v>632</v>
      </c>
      <c r="E59" s="357"/>
      <c r="F59" s="357"/>
      <c r="G59" s="357"/>
      <c r="H59" s="357"/>
      <c r="I59" s="357"/>
      <c r="J59" s="357"/>
      <c r="K59" s="228"/>
    </row>
    <row r="60" spans="2:11" s="1" customFormat="1" ht="15" customHeight="1">
      <c r="B60" s="227"/>
      <c r="C60" s="232"/>
      <c r="D60" s="357" t="s">
        <v>633</v>
      </c>
      <c r="E60" s="357"/>
      <c r="F60" s="357"/>
      <c r="G60" s="357"/>
      <c r="H60" s="357"/>
      <c r="I60" s="357"/>
      <c r="J60" s="357"/>
      <c r="K60" s="228"/>
    </row>
    <row r="61" spans="2:11" s="1" customFormat="1" ht="15" customHeight="1">
      <c r="B61" s="227"/>
      <c r="C61" s="232"/>
      <c r="D61" s="357" t="s">
        <v>634</v>
      </c>
      <c r="E61" s="357"/>
      <c r="F61" s="357"/>
      <c r="G61" s="357"/>
      <c r="H61" s="357"/>
      <c r="I61" s="357"/>
      <c r="J61" s="357"/>
      <c r="K61" s="228"/>
    </row>
    <row r="62" spans="2:11" s="1" customFormat="1" ht="15" customHeight="1">
      <c r="B62" s="227"/>
      <c r="C62" s="232"/>
      <c r="D62" s="359" t="s">
        <v>635</v>
      </c>
      <c r="E62" s="359"/>
      <c r="F62" s="359"/>
      <c r="G62" s="359"/>
      <c r="H62" s="359"/>
      <c r="I62" s="359"/>
      <c r="J62" s="359"/>
      <c r="K62" s="228"/>
    </row>
    <row r="63" spans="2:11" s="1" customFormat="1" ht="15" customHeight="1">
      <c r="B63" s="227"/>
      <c r="C63" s="232"/>
      <c r="D63" s="357" t="s">
        <v>636</v>
      </c>
      <c r="E63" s="357"/>
      <c r="F63" s="357"/>
      <c r="G63" s="357"/>
      <c r="H63" s="357"/>
      <c r="I63" s="357"/>
      <c r="J63" s="357"/>
      <c r="K63" s="228"/>
    </row>
    <row r="64" spans="2:11" s="1" customFormat="1" ht="12.75" customHeight="1">
      <c r="B64" s="227"/>
      <c r="C64" s="232"/>
      <c r="D64" s="232"/>
      <c r="E64" s="235"/>
      <c r="F64" s="232"/>
      <c r="G64" s="232"/>
      <c r="H64" s="232"/>
      <c r="I64" s="232"/>
      <c r="J64" s="232"/>
      <c r="K64" s="228"/>
    </row>
    <row r="65" spans="2:11" s="1" customFormat="1" ht="15" customHeight="1">
      <c r="B65" s="227"/>
      <c r="C65" s="232"/>
      <c r="D65" s="357" t="s">
        <v>637</v>
      </c>
      <c r="E65" s="357"/>
      <c r="F65" s="357"/>
      <c r="G65" s="357"/>
      <c r="H65" s="357"/>
      <c r="I65" s="357"/>
      <c r="J65" s="357"/>
      <c r="K65" s="228"/>
    </row>
    <row r="66" spans="2:11" s="1" customFormat="1" ht="15" customHeight="1">
      <c r="B66" s="227"/>
      <c r="C66" s="232"/>
      <c r="D66" s="359" t="s">
        <v>638</v>
      </c>
      <c r="E66" s="359"/>
      <c r="F66" s="359"/>
      <c r="G66" s="359"/>
      <c r="H66" s="359"/>
      <c r="I66" s="359"/>
      <c r="J66" s="359"/>
      <c r="K66" s="228"/>
    </row>
    <row r="67" spans="2:11" s="1" customFormat="1" ht="15" customHeight="1">
      <c r="B67" s="227"/>
      <c r="C67" s="232"/>
      <c r="D67" s="357" t="s">
        <v>639</v>
      </c>
      <c r="E67" s="357"/>
      <c r="F67" s="357"/>
      <c r="G67" s="357"/>
      <c r="H67" s="357"/>
      <c r="I67" s="357"/>
      <c r="J67" s="357"/>
      <c r="K67" s="228"/>
    </row>
    <row r="68" spans="2:11" s="1" customFormat="1" ht="15" customHeight="1">
      <c r="B68" s="227"/>
      <c r="C68" s="232"/>
      <c r="D68" s="357" t="s">
        <v>640</v>
      </c>
      <c r="E68" s="357"/>
      <c r="F68" s="357"/>
      <c r="G68" s="357"/>
      <c r="H68" s="357"/>
      <c r="I68" s="357"/>
      <c r="J68" s="357"/>
      <c r="K68" s="228"/>
    </row>
    <row r="69" spans="2:11" s="1" customFormat="1" ht="15" customHeight="1">
      <c r="B69" s="227"/>
      <c r="C69" s="232"/>
      <c r="D69" s="357" t="s">
        <v>641</v>
      </c>
      <c r="E69" s="357"/>
      <c r="F69" s="357"/>
      <c r="G69" s="357"/>
      <c r="H69" s="357"/>
      <c r="I69" s="357"/>
      <c r="J69" s="357"/>
      <c r="K69" s="228"/>
    </row>
    <row r="70" spans="2:11" s="1" customFormat="1" ht="15" customHeight="1">
      <c r="B70" s="227"/>
      <c r="C70" s="232"/>
      <c r="D70" s="357" t="s">
        <v>642</v>
      </c>
      <c r="E70" s="357"/>
      <c r="F70" s="357"/>
      <c r="G70" s="357"/>
      <c r="H70" s="357"/>
      <c r="I70" s="357"/>
      <c r="J70" s="357"/>
      <c r="K70" s="228"/>
    </row>
    <row r="71" spans="2:11" s="1" customFormat="1" ht="12.75" customHeight="1">
      <c r="B71" s="236"/>
      <c r="C71" s="237"/>
      <c r="D71" s="237"/>
      <c r="E71" s="237"/>
      <c r="F71" s="237"/>
      <c r="G71" s="237"/>
      <c r="H71" s="237"/>
      <c r="I71" s="237"/>
      <c r="J71" s="237"/>
      <c r="K71" s="238"/>
    </row>
    <row r="72" spans="2:11" s="1" customFormat="1" ht="18.75" customHeight="1">
      <c r="B72" s="239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s="1" customFormat="1" ht="18.75" customHeight="1">
      <c r="B73" s="240"/>
      <c r="C73" s="240"/>
      <c r="D73" s="240"/>
      <c r="E73" s="240"/>
      <c r="F73" s="240"/>
      <c r="G73" s="240"/>
      <c r="H73" s="240"/>
      <c r="I73" s="240"/>
      <c r="J73" s="240"/>
      <c r="K73" s="240"/>
    </row>
    <row r="74" spans="2:11" s="1" customFormat="1" ht="7.5" customHeight="1">
      <c r="B74" s="241"/>
      <c r="C74" s="242"/>
      <c r="D74" s="242"/>
      <c r="E74" s="242"/>
      <c r="F74" s="242"/>
      <c r="G74" s="242"/>
      <c r="H74" s="242"/>
      <c r="I74" s="242"/>
      <c r="J74" s="242"/>
      <c r="K74" s="243"/>
    </row>
    <row r="75" spans="2:11" s="1" customFormat="1" ht="45" customHeight="1">
      <c r="B75" s="244"/>
      <c r="C75" s="352" t="s">
        <v>643</v>
      </c>
      <c r="D75" s="352"/>
      <c r="E75" s="352"/>
      <c r="F75" s="352"/>
      <c r="G75" s="352"/>
      <c r="H75" s="352"/>
      <c r="I75" s="352"/>
      <c r="J75" s="352"/>
      <c r="K75" s="245"/>
    </row>
    <row r="76" spans="2:11" s="1" customFormat="1" ht="17.25" customHeight="1">
      <c r="B76" s="244"/>
      <c r="C76" s="246" t="s">
        <v>644</v>
      </c>
      <c r="D76" s="246"/>
      <c r="E76" s="246"/>
      <c r="F76" s="246" t="s">
        <v>645</v>
      </c>
      <c r="G76" s="247"/>
      <c r="H76" s="246" t="s">
        <v>53</v>
      </c>
      <c r="I76" s="246" t="s">
        <v>56</v>
      </c>
      <c r="J76" s="246" t="s">
        <v>646</v>
      </c>
      <c r="K76" s="245"/>
    </row>
    <row r="77" spans="2:11" s="1" customFormat="1" ht="17.25" customHeight="1">
      <c r="B77" s="244"/>
      <c r="C77" s="248" t="s">
        <v>647</v>
      </c>
      <c r="D77" s="248"/>
      <c r="E77" s="248"/>
      <c r="F77" s="249" t="s">
        <v>648</v>
      </c>
      <c r="G77" s="250"/>
      <c r="H77" s="248"/>
      <c r="I77" s="248"/>
      <c r="J77" s="248" t="s">
        <v>649</v>
      </c>
      <c r="K77" s="245"/>
    </row>
    <row r="78" spans="2:11" s="1" customFormat="1" ht="5.25" customHeight="1">
      <c r="B78" s="244"/>
      <c r="C78" s="251"/>
      <c r="D78" s="251"/>
      <c r="E78" s="251"/>
      <c r="F78" s="251"/>
      <c r="G78" s="252"/>
      <c r="H78" s="251"/>
      <c r="I78" s="251"/>
      <c r="J78" s="251"/>
      <c r="K78" s="245"/>
    </row>
    <row r="79" spans="2:11" s="1" customFormat="1" ht="15" customHeight="1">
      <c r="B79" s="244"/>
      <c r="C79" s="233" t="s">
        <v>52</v>
      </c>
      <c r="D79" s="253"/>
      <c r="E79" s="253"/>
      <c r="F79" s="254" t="s">
        <v>650</v>
      </c>
      <c r="G79" s="255"/>
      <c r="H79" s="233" t="s">
        <v>651</v>
      </c>
      <c r="I79" s="233" t="s">
        <v>652</v>
      </c>
      <c r="J79" s="233">
        <v>20</v>
      </c>
      <c r="K79" s="245"/>
    </row>
    <row r="80" spans="2:11" s="1" customFormat="1" ht="15" customHeight="1">
      <c r="B80" s="244"/>
      <c r="C80" s="233" t="s">
        <v>653</v>
      </c>
      <c r="D80" s="233"/>
      <c r="E80" s="233"/>
      <c r="F80" s="254" t="s">
        <v>650</v>
      </c>
      <c r="G80" s="255"/>
      <c r="H80" s="233" t="s">
        <v>654</v>
      </c>
      <c r="I80" s="233" t="s">
        <v>652</v>
      </c>
      <c r="J80" s="233">
        <v>120</v>
      </c>
      <c r="K80" s="245"/>
    </row>
    <row r="81" spans="2:11" s="1" customFormat="1" ht="15" customHeight="1">
      <c r="B81" s="256"/>
      <c r="C81" s="233" t="s">
        <v>655</v>
      </c>
      <c r="D81" s="233"/>
      <c r="E81" s="233"/>
      <c r="F81" s="254" t="s">
        <v>656</v>
      </c>
      <c r="G81" s="255"/>
      <c r="H81" s="233" t="s">
        <v>657</v>
      </c>
      <c r="I81" s="233" t="s">
        <v>652</v>
      </c>
      <c r="J81" s="233">
        <v>50</v>
      </c>
      <c r="K81" s="245"/>
    </row>
    <row r="82" spans="2:11" s="1" customFormat="1" ht="15" customHeight="1">
      <c r="B82" s="256"/>
      <c r="C82" s="233" t="s">
        <v>658</v>
      </c>
      <c r="D82" s="233"/>
      <c r="E82" s="233"/>
      <c r="F82" s="254" t="s">
        <v>650</v>
      </c>
      <c r="G82" s="255"/>
      <c r="H82" s="233" t="s">
        <v>659</v>
      </c>
      <c r="I82" s="233" t="s">
        <v>660</v>
      </c>
      <c r="J82" s="233"/>
      <c r="K82" s="245"/>
    </row>
    <row r="83" spans="2:11" s="1" customFormat="1" ht="15" customHeight="1">
      <c r="B83" s="256"/>
      <c r="C83" s="257" t="s">
        <v>661</v>
      </c>
      <c r="D83" s="257"/>
      <c r="E83" s="257"/>
      <c r="F83" s="258" t="s">
        <v>656</v>
      </c>
      <c r="G83" s="257"/>
      <c r="H83" s="257" t="s">
        <v>662</v>
      </c>
      <c r="I83" s="257" t="s">
        <v>652</v>
      </c>
      <c r="J83" s="257">
        <v>15</v>
      </c>
      <c r="K83" s="245"/>
    </row>
    <row r="84" spans="2:11" s="1" customFormat="1" ht="15" customHeight="1">
      <c r="B84" s="256"/>
      <c r="C84" s="257" t="s">
        <v>663</v>
      </c>
      <c r="D84" s="257"/>
      <c r="E84" s="257"/>
      <c r="F84" s="258" t="s">
        <v>656</v>
      </c>
      <c r="G84" s="257"/>
      <c r="H84" s="257" t="s">
        <v>664</v>
      </c>
      <c r="I84" s="257" t="s">
        <v>652</v>
      </c>
      <c r="J84" s="257">
        <v>15</v>
      </c>
      <c r="K84" s="245"/>
    </row>
    <row r="85" spans="2:11" s="1" customFormat="1" ht="15" customHeight="1">
      <c r="B85" s="256"/>
      <c r="C85" s="257" t="s">
        <v>665</v>
      </c>
      <c r="D85" s="257"/>
      <c r="E85" s="257"/>
      <c r="F85" s="258" t="s">
        <v>656</v>
      </c>
      <c r="G85" s="257"/>
      <c r="H85" s="257" t="s">
        <v>666</v>
      </c>
      <c r="I85" s="257" t="s">
        <v>652</v>
      </c>
      <c r="J85" s="257">
        <v>20</v>
      </c>
      <c r="K85" s="245"/>
    </row>
    <row r="86" spans="2:11" s="1" customFormat="1" ht="15" customHeight="1">
      <c r="B86" s="256"/>
      <c r="C86" s="257" t="s">
        <v>667</v>
      </c>
      <c r="D86" s="257"/>
      <c r="E86" s="257"/>
      <c r="F86" s="258" t="s">
        <v>656</v>
      </c>
      <c r="G86" s="257"/>
      <c r="H86" s="257" t="s">
        <v>668</v>
      </c>
      <c r="I86" s="257" t="s">
        <v>652</v>
      </c>
      <c r="J86" s="257">
        <v>20</v>
      </c>
      <c r="K86" s="245"/>
    </row>
    <row r="87" spans="2:11" s="1" customFormat="1" ht="15" customHeight="1">
      <c r="B87" s="256"/>
      <c r="C87" s="233" t="s">
        <v>669</v>
      </c>
      <c r="D87" s="233"/>
      <c r="E87" s="233"/>
      <c r="F87" s="254" t="s">
        <v>656</v>
      </c>
      <c r="G87" s="255"/>
      <c r="H87" s="233" t="s">
        <v>670</v>
      </c>
      <c r="I87" s="233" t="s">
        <v>652</v>
      </c>
      <c r="J87" s="233">
        <v>50</v>
      </c>
      <c r="K87" s="245"/>
    </row>
    <row r="88" spans="2:11" s="1" customFormat="1" ht="15" customHeight="1">
      <c r="B88" s="256"/>
      <c r="C88" s="233" t="s">
        <v>671</v>
      </c>
      <c r="D88" s="233"/>
      <c r="E88" s="233"/>
      <c r="F88" s="254" t="s">
        <v>656</v>
      </c>
      <c r="G88" s="255"/>
      <c r="H88" s="233" t="s">
        <v>672</v>
      </c>
      <c r="I88" s="233" t="s">
        <v>652</v>
      </c>
      <c r="J88" s="233">
        <v>20</v>
      </c>
      <c r="K88" s="245"/>
    </row>
    <row r="89" spans="2:11" s="1" customFormat="1" ht="15" customHeight="1">
      <c r="B89" s="256"/>
      <c r="C89" s="233" t="s">
        <v>673</v>
      </c>
      <c r="D89" s="233"/>
      <c r="E89" s="233"/>
      <c r="F89" s="254" t="s">
        <v>656</v>
      </c>
      <c r="G89" s="255"/>
      <c r="H89" s="233" t="s">
        <v>674</v>
      </c>
      <c r="I89" s="233" t="s">
        <v>652</v>
      </c>
      <c r="J89" s="233">
        <v>20</v>
      </c>
      <c r="K89" s="245"/>
    </row>
    <row r="90" spans="2:11" s="1" customFormat="1" ht="15" customHeight="1">
      <c r="B90" s="256"/>
      <c r="C90" s="233" t="s">
        <v>675</v>
      </c>
      <c r="D90" s="233"/>
      <c r="E90" s="233"/>
      <c r="F90" s="254" t="s">
        <v>656</v>
      </c>
      <c r="G90" s="255"/>
      <c r="H90" s="233" t="s">
        <v>676</v>
      </c>
      <c r="I90" s="233" t="s">
        <v>652</v>
      </c>
      <c r="J90" s="233">
        <v>50</v>
      </c>
      <c r="K90" s="245"/>
    </row>
    <row r="91" spans="2:11" s="1" customFormat="1" ht="15" customHeight="1">
      <c r="B91" s="256"/>
      <c r="C91" s="233" t="s">
        <v>677</v>
      </c>
      <c r="D91" s="233"/>
      <c r="E91" s="233"/>
      <c r="F91" s="254" t="s">
        <v>656</v>
      </c>
      <c r="G91" s="255"/>
      <c r="H91" s="233" t="s">
        <v>677</v>
      </c>
      <c r="I91" s="233" t="s">
        <v>652</v>
      </c>
      <c r="J91" s="233">
        <v>50</v>
      </c>
      <c r="K91" s="245"/>
    </row>
    <row r="92" spans="2:11" s="1" customFormat="1" ht="15" customHeight="1">
      <c r="B92" s="256"/>
      <c r="C92" s="233" t="s">
        <v>678</v>
      </c>
      <c r="D92" s="233"/>
      <c r="E92" s="233"/>
      <c r="F92" s="254" t="s">
        <v>656</v>
      </c>
      <c r="G92" s="255"/>
      <c r="H92" s="233" t="s">
        <v>679</v>
      </c>
      <c r="I92" s="233" t="s">
        <v>652</v>
      </c>
      <c r="J92" s="233">
        <v>255</v>
      </c>
      <c r="K92" s="245"/>
    </row>
    <row r="93" spans="2:11" s="1" customFormat="1" ht="15" customHeight="1">
      <c r="B93" s="256"/>
      <c r="C93" s="233" t="s">
        <v>680</v>
      </c>
      <c r="D93" s="233"/>
      <c r="E93" s="233"/>
      <c r="F93" s="254" t="s">
        <v>650</v>
      </c>
      <c r="G93" s="255"/>
      <c r="H93" s="233" t="s">
        <v>681</v>
      </c>
      <c r="I93" s="233" t="s">
        <v>682</v>
      </c>
      <c r="J93" s="233"/>
      <c r="K93" s="245"/>
    </row>
    <row r="94" spans="2:11" s="1" customFormat="1" ht="15" customHeight="1">
      <c r="B94" s="256"/>
      <c r="C94" s="233" t="s">
        <v>683</v>
      </c>
      <c r="D94" s="233"/>
      <c r="E94" s="233"/>
      <c r="F94" s="254" t="s">
        <v>650</v>
      </c>
      <c r="G94" s="255"/>
      <c r="H94" s="233" t="s">
        <v>684</v>
      </c>
      <c r="I94" s="233" t="s">
        <v>685</v>
      </c>
      <c r="J94" s="233"/>
      <c r="K94" s="245"/>
    </row>
    <row r="95" spans="2:11" s="1" customFormat="1" ht="15" customHeight="1">
      <c r="B95" s="256"/>
      <c r="C95" s="233" t="s">
        <v>686</v>
      </c>
      <c r="D95" s="233"/>
      <c r="E95" s="233"/>
      <c r="F95" s="254" t="s">
        <v>650</v>
      </c>
      <c r="G95" s="255"/>
      <c r="H95" s="233" t="s">
        <v>686</v>
      </c>
      <c r="I95" s="233" t="s">
        <v>685</v>
      </c>
      <c r="J95" s="233"/>
      <c r="K95" s="245"/>
    </row>
    <row r="96" spans="2:11" s="1" customFormat="1" ht="15" customHeight="1">
      <c r="B96" s="256"/>
      <c r="C96" s="233" t="s">
        <v>37</v>
      </c>
      <c r="D96" s="233"/>
      <c r="E96" s="233"/>
      <c r="F96" s="254" t="s">
        <v>650</v>
      </c>
      <c r="G96" s="255"/>
      <c r="H96" s="233" t="s">
        <v>687</v>
      </c>
      <c r="I96" s="233" t="s">
        <v>685</v>
      </c>
      <c r="J96" s="233"/>
      <c r="K96" s="245"/>
    </row>
    <row r="97" spans="2:11" s="1" customFormat="1" ht="15" customHeight="1">
      <c r="B97" s="256"/>
      <c r="C97" s="233" t="s">
        <v>47</v>
      </c>
      <c r="D97" s="233"/>
      <c r="E97" s="233"/>
      <c r="F97" s="254" t="s">
        <v>650</v>
      </c>
      <c r="G97" s="255"/>
      <c r="H97" s="233" t="s">
        <v>688</v>
      </c>
      <c r="I97" s="233" t="s">
        <v>685</v>
      </c>
      <c r="J97" s="233"/>
      <c r="K97" s="245"/>
    </row>
    <row r="98" spans="2:11" s="1" customFormat="1" ht="15" customHeight="1">
      <c r="B98" s="259"/>
      <c r="C98" s="260"/>
      <c r="D98" s="260"/>
      <c r="E98" s="260"/>
      <c r="F98" s="260"/>
      <c r="G98" s="260"/>
      <c r="H98" s="260"/>
      <c r="I98" s="260"/>
      <c r="J98" s="260"/>
      <c r="K98" s="261"/>
    </row>
    <row r="99" spans="2:11" s="1" customFormat="1" ht="18.7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2"/>
    </row>
    <row r="100" spans="2:11" s="1" customFormat="1" ht="18.75" customHeight="1">
      <c r="B100" s="240"/>
      <c r="C100" s="240"/>
      <c r="D100" s="240"/>
      <c r="E100" s="240"/>
      <c r="F100" s="240"/>
      <c r="G100" s="240"/>
      <c r="H100" s="240"/>
      <c r="I100" s="240"/>
      <c r="J100" s="240"/>
      <c r="K100" s="240"/>
    </row>
    <row r="101" spans="2:11" s="1" customFormat="1" ht="7.5" customHeight="1">
      <c r="B101" s="241"/>
      <c r="C101" s="242"/>
      <c r="D101" s="242"/>
      <c r="E101" s="242"/>
      <c r="F101" s="242"/>
      <c r="G101" s="242"/>
      <c r="H101" s="242"/>
      <c r="I101" s="242"/>
      <c r="J101" s="242"/>
      <c r="K101" s="243"/>
    </row>
    <row r="102" spans="2:11" s="1" customFormat="1" ht="45" customHeight="1">
      <c r="B102" s="244"/>
      <c r="C102" s="352" t="s">
        <v>689</v>
      </c>
      <c r="D102" s="352"/>
      <c r="E102" s="352"/>
      <c r="F102" s="352"/>
      <c r="G102" s="352"/>
      <c r="H102" s="352"/>
      <c r="I102" s="352"/>
      <c r="J102" s="352"/>
      <c r="K102" s="245"/>
    </row>
    <row r="103" spans="2:11" s="1" customFormat="1" ht="17.25" customHeight="1">
      <c r="B103" s="244"/>
      <c r="C103" s="246" t="s">
        <v>644</v>
      </c>
      <c r="D103" s="246"/>
      <c r="E103" s="246"/>
      <c r="F103" s="246" t="s">
        <v>645</v>
      </c>
      <c r="G103" s="247"/>
      <c r="H103" s="246" t="s">
        <v>53</v>
      </c>
      <c r="I103" s="246" t="s">
        <v>56</v>
      </c>
      <c r="J103" s="246" t="s">
        <v>646</v>
      </c>
      <c r="K103" s="245"/>
    </row>
    <row r="104" spans="2:11" s="1" customFormat="1" ht="17.25" customHeight="1">
      <c r="B104" s="244"/>
      <c r="C104" s="248" t="s">
        <v>647</v>
      </c>
      <c r="D104" s="248"/>
      <c r="E104" s="248"/>
      <c r="F104" s="249" t="s">
        <v>648</v>
      </c>
      <c r="G104" s="250"/>
      <c r="H104" s="248"/>
      <c r="I104" s="248"/>
      <c r="J104" s="248" t="s">
        <v>649</v>
      </c>
      <c r="K104" s="245"/>
    </row>
    <row r="105" spans="2:11" s="1" customFormat="1" ht="5.25" customHeight="1">
      <c r="B105" s="244"/>
      <c r="C105" s="246"/>
      <c r="D105" s="246"/>
      <c r="E105" s="246"/>
      <c r="F105" s="246"/>
      <c r="G105" s="264"/>
      <c r="H105" s="246"/>
      <c r="I105" s="246"/>
      <c r="J105" s="246"/>
      <c r="K105" s="245"/>
    </row>
    <row r="106" spans="2:11" s="1" customFormat="1" ht="15" customHeight="1">
      <c r="B106" s="244"/>
      <c r="C106" s="233" t="s">
        <v>52</v>
      </c>
      <c r="D106" s="253"/>
      <c r="E106" s="253"/>
      <c r="F106" s="254" t="s">
        <v>650</v>
      </c>
      <c r="G106" s="233"/>
      <c r="H106" s="233" t="s">
        <v>690</v>
      </c>
      <c r="I106" s="233" t="s">
        <v>652</v>
      </c>
      <c r="J106" s="233">
        <v>20</v>
      </c>
      <c r="K106" s="245"/>
    </row>
    <row r="107" spans="2:11" s="1" customFormat="1" ht="15" customHeight="1">
      <c r="B107" s="244"/>
      <c r="C107" s="233" t="s">
        <v>653</v>
      </c>
      <c r="D107" s="233"/>
      <c r="E107" s="233"/>
      <c r="F107" s="254" t="s">
        <v>650</v>
      </c>
      <c r="G107" s="233"/>
      <c r="H107" s="233" t="s">
        <v>690</v>
      </c>
      <c r="I107" s="233" t="s">
        <v>652</v>
      </c>
      <c r="J107" s="233">
        <v>120</v>
      </c>
      <c r="K107" s="245"/>
    </row>
    <row r="108" spans="2:11" s="1" customFormat="1" ht="15" customHeight="1">
      <c r="B108" s="256"/>
      <c r="C108" s="233" t="s">
        <v>655</v>
      </c>
      <c r="D108" s="233"/>
      <c r="E108" s="233"/>
      <c r="F108" s="254" t="s">
        <v>656</v>
      </c>
      <c r="G108" s="233"/>
      <c r="H108" s="233" t="s">
        <v>690</v>
      </c>
      <c r="I108" s="233" t="s">
        <v>652</v>
      </c>
      <c r="J108" s="233">
        <v>50</v>
      </c>
      <c r="K108" s="245"/>
    </row>
    <row r="109" spans="2:11" s="1" customFormat="1" ht="15" customHeight="1">
      <c r="B109" s="256"/>
      <c r="C109" s="233" t="s">
        <v>658</v>
      </c>
      <c r="D109" s="233"/>
      <c r="E109" s="233"/>
      <c r="F109" s="254" t="s">
        <v>650</v>
      </c>
      <c r="G109" s="233"/>
      <c r="H109" s="233" t="s">
        <v>690</v>
      </c>
      <c r="I109" s="233" t="s">
        <v>660</v>
      </c>
      <c r="J109" s="233"/>
      <c r="K109" s="245"/>
    </row>
    <row r="110" spans="2:11" s="1" customFormat="1" ht="15" customHeight="1">
      <c r="B110" s="256"/>
      <c r="C110" s="233" t="s">
        <v>669</v>
      </c>
      <c r="D110" s="233"/>
      <c r="E110" s="233"/>
      <c r="F110" s="254" t="s">
        <v>656</v>
      </c>
      <c r="G110" s="233"/>
      <c r="H110" s="233" t="s">
        <v>690</v>
      </c>
      <c r="I110" s="233" t="s">
        <v>652</v>
      </c>
      <c r="J110" s="233">
        <v>50</v>
      </c>
      <c r="K110" s="245"/>
    </row>
    <row r="111" spans="2:11" s="1" customFormat="1" ht="15" customHeight="1">
      <c r="B111" s="256"/>
      <c r="C111" s="233" t="s">
        <v>677</v>
      </c>
      <c r="D111" s="233"/>
      <c r="E111" s="233"/>
      <c r="F111" s="254" t="s">
        <v>656</v>
      </c>
      <c r="G111" s="233"/>
      <c r="H111" s="233" t="s">
        <v>690</v>
      </c>
      <c r="I111" s="233" t="s">
        <v>652</v>
      </c>
      <c r="J111" s="233">
        <v>50</v>
      </c>
      <c r="K111" s="245"/>
    </row>
    <row r="112" spans="2:11" s="1" customFormat="1" ht="15" customHeight="1">
      <c r="B112" s="256"/>
      <c r="C112" s="233" t="s">
        <v>675</v>
      </c>
      <c r="D112" s="233"/>
      <c r="E112" s="233"/>
      <c r="F112" s="254" t="s">
        <v>656</v>
      </c>
      <c r="G112" s="233"/>
      <c r="H112" s="233" t="s">
        <v>690</v>
      </c>
      <c r="I112" s="233" t="s">
        <v>652</v>
      </c>
      <c r="J112" s="233">
        <v>50</v>
      </c>
      <c r="K112" s="245"/>
    </row>
    <row r="113" spans="2:11" s="1" customFormat="1" ht="15" customHeight="1">
      <c r="B113" s="256"/>
      <c r="C113" s="233" t="s">
        <v>52</v>
      </c>
      <c r="D113" s="233"/>
      <c r="E113" s="233"/>
      <c r="F113" s="254" t="s">
        <v>650</v>
      </c>
      <c r="G113" s="233"/>
      <c r="H113" s="233" t="s">
        <v>691</v>
      </c>
      <c r="I113" s="233" t="s">
        <v>652</v>
      </c>
      <c r="J113" s="233">
        <v>20</v>
      </c>
      <c r="K113" s="245"/>
    </row>
    <row r="114" spans="2:11" s="1" customFormat="1" ht="15" customHeight="1">
      <c r="B114" s="256"/>
      <c r="C114" s="233" t="s">
        <v>692</v>
      </c>
      <c r="D114" s="233"/>
      <c r="E114" s="233"/>
      <c r="F114" s="254" t="s">
        <v>650</v>
      </c>
      <c r="G114" s="233"/>
      <c r="H114" s="233" t="s">
        <v>693</v>
      </c>
      <c r="I114" s="233" t="s">
        <v>652</v>
      </c>
      <c r="J114" s="233">
        <v>120</v>
      </c>
      <c r="K114" s="245"/>
    </row>
    <row r="115" spans="2:11" s="1" customFormat="1" ht="15" customHeight="1">
      <c r="B115" s="256"/>
      <c r="C115" s="233" t="s">
        <v>37</v>
      </c>
      <c r="D115" s="233"/>
      <c r="E115" s="233"/>
      <c r="F115" s="254" t="s">
        <v>650</v>
      </c>
      <c r="G115" s="233"/>
      <c r="H115" s="233" t="s">
        <v>694</v>
      </c>
      <c r="I115" s="233" t="s">
        <v>685</v>
      </c>
      <c r="J115" s="233"/>
      <c r="K115" s="245"/>
    </row>
    <row r="116" spans="2:11" s="1" customFormat="1" ht="15" customHeight="1">
      <c r="B116" s="256"/>
      <c r="C116" s="233" t="s">
        <v>47</v>
      </c>
      <c r="D116" s="233"/>
      <c r="E116" s="233"/>
      <c r="F116" s="254" t="s">
        <v>650</v>
      </c>
      <c r="G116" s="233"/>
      <c r="H116" s="233" t="s">
        <v>695</v>
      </c>
      <c r="I116" s="233" t="s">
        <v>685</v>
      </c>
      <c r="J116" s="233"/>
      <c r="K116" s="245"/>
    </row>
    <row r="117" spans="2:11" s="1" customFormat="1" ht="15" customHeight="1">
      <c r="B117" s="256"/>
      <c r="C117" s="233" t="s">
        <v>56</v>
      </c>
      <c r="D117" s="233"/>
      <c r="E117" s="233"/>
      <c r="F117" s="254" t="s">
        <v>650</v>
      </c>
      <c r="G117" s="233"/>
      <c r="H117" s="233" t="s">
        <v>696</v>
      </c>
      <c r="I117" s="233" t="s">
        <v>697</v>
      </c>
      <c r="J117" s="233"/>
      <c r="K117" s="245"/>
    </row>
    <row r="118" spans="2:11" s="1" customFormat="1" ht="15" customHeight="1">
      <c r="B118" s="259"/>
      <c r="C118" s="265"/>
      <c r="D118" s="265"/>
      <c r="E118" s="265"/>
      <c r="F118" s="265"/>
      <c r="G118" s="265"/>
      <c r="H118" s="265"/>
      <c r="I118" s="265"/>
      <c r="J118" s="265"/>
      <c r="K118" s="261"/>
    </row>
    <row r="119" spans="2:11" s="1" customFormat="1" ht="18.75" customHeight="1">
      <c r="B119" s="266"/>
      <c r="C119" s="267"/>
      <c r="D119" s="267"/>
      <c r="E119" s="267"/>
      <c r="F119" s="268"/>
      <c r="G119" s="267"/>
      <c r="H119" s="267"/>
      <c r="I119" s="267"/>
      <c r="J119" s="267"/>
      <c r="K119" s="266"/>
    </row>
    <row r="120" spans="2:11" s="1" customFormat="1" ht="18.75" customHeight="1">
      <c r="B120" s="240"/>
      <c r="C120" s="240"/>
      <c r="D120" s="240"/>
      <c r="E120" s="240"/>
      <c r="F120" s="240"/>
      <c r="G120" s="240"/>
      <c r="H120" s="240"/>
      <c r="I120" s="240"/>
      <c r="J120" s="240"/>
      <c r="K120" s="240"/>
    </row>
    <row r="121" spans="2:1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pans="2:11" s="1" customFormat="1" ht="45" customHeight="1">
      <c r="B122" s="272"/>
      <c r="C122" s="353" t="s">
        <v>698</v>
      </c>
      <c r="D122" s="353"/>
      <c r="E122" s="353"/>
      <c r="F122" s="353"/>
      <c r="G122" s="353"/>
      <c r="H122" s="353"/>
      <c r="I122" s="353"/>
      <c r="J122" s="353"/>
      <c r="K122" s="273"/>
    </row>
    <row r="123" spans="2:11" s="1" customFormat="1" ht="17.25" customHeight="1">
      <c r="B123" s="274"/>
      <c r="C123" s="246" t="s">
        <v>644</v>
      </c>
      <c r="D123" s="246"/>
      <c r="E123" s="246"/>
      <c r="F123" s="246" t="s">
        <v>645</v>
      </c>
      <c r="G123" s="247"/>
      <c r="H123" s="246" t="s">
        <v>53</v>
      </c>
      <c r="I123" s="246" t="s">
        <v>56</v>
      </c>
      <c r="J123" s="246" t="s">
        <v>646</v>
      </c>
      <c r="K123" s="275"/>
    </row>
    <row r="124" spans="2:11" s="1" customFormat="1" ht="17.25" customHeight="1">
      <c r="B124" s="274"/>
      <c r="C124" s="248" t="s">
        <v>647</v>
      </c>
      <c r="D124" s="248"/>
      <c r="E124" s="248"/>
      <c r="F124" s="249" t="s">
        <v>648</v>
      </c>
      <c r="G124" s="250"/>
      <c r="H124" s="248"/>
      <c r="I124" s="248"/>
      <c r="J124" s="248" t="s">
        <v>649</v>
      </c>
      <c r="K124" s="275"/>
    </row>
    <row r="125" spans="2:11" s="1" customFormat="1" ht="5.25" customHeight="1">
      <c r="B125" s="276"/>
      <c r="C125" s="251"/>
      <c r="D125" s="251"/>
      <c r="E125" s="251"/>
      <c r="F125" s="251"/>
      <c r="G125" s="277"/>
      <c r="H125" s="251"/>
      <c r="I125" s="251"/>
      <c r="J125" s="251"/>
      <c r="K125" s="278"/>
    </row>
    <row r="126" spans="2:11" s="1" customFormat="1" ht="15" customHeight="1">
      <c r="B126" s="276"/>
      <c r="C126" s="233" t="s">
        <v>653</v>
      </c>
      <c r="D126" s="253"/>
      <c r="E126" s="253"/>
      <c r="F126" s="254" t="s">
        <v>650</v>
      </c>
      <c r="G126" s="233"/>
      <c r="H126" s="233" t="s">
        <v>690</v>
      </c>
      <c r="I126" s="233" t="s">
        <v>652</v>
      </c>
      <c r="J126" s="233">
        <v>120</v>
      </c>
      <c r="K126" s="279"/>
    </row>
    <row r="127" spans="2:11" s="1" customFormat="1" ht="15" customHeight="1">
      <c r="B127" s="276"/>
      <c r="C127" s="233" t="s">
        <v>699</v>
      </c>
      <c r="D127" s="233"/>
      <c r="E127" s="233"/>
      <c r="F127" s="254" t="s">
        <v>650</v>
      </c>
      <c r="G127" s="233"/>
      <c r="H127" s="233" t="s">
        <v>700</v>
      </c>
      <c r="I127" s="233" t="s">
        <v>652</v>
      </c>
      <c r="J127" s="233" t="s">
        <v>701</v>
      </c>
      <c r="K127" s="279"/>
    </row>
    <row r="128" spans="2:11" s="1" customFormat="1" ht="15" customHeight="1">
      <c r="B128" s="276"/>
      <c r="C128" s="233" t="s">
        <v>598</v>
      </c>
      <c r="D128" s="233"/>
      <c r="E128" s="233"/>
      <c r="F128" s="254" t="s">
        <v>650</v>
      </c>
      <c r="G128" s="233"/>
      <c r="H128" s="233" t="s">
        <v>702</v>
      </c>
      <c r="I128" s="233" t="s">
        <v>652</v>
      </c>
      <c r="J128" s="233" t="s">
        <v>701</v>
      </c>
      <c r="K128" s="279"/>
    </row>
    <row r="129" spans="2:11" s="1" customFormat="1" ht="15" customHeight="1">
      <c r="B129" s="276"/>
      <c r="C129" s="233" t="s">
        <v>661</v>
      </c>
      <c r="D129" s="233"/>
      <c r="E129" s="233"/>
      <c r="F129" s="254" t="s">
        <v>656</v>
      </c>
      <c r="G129" s="233"/>
      <c r="H129" s="233" t="s">
        <v>662</v>
      </c>
      <c r="I129" s="233" t="s">
        <v>652</v>
      </c>
      <c r="J129" s="233">
        <v>15</v>
      </c>
      <c r="K129" s="279"/>
    </row>
    <row r="130" spans="2:11" s="1" customFormat="1" ht="15" customHeight="1">
      <c r="B130" s="276"/>
      <c r="C130" s="257" t="s">
        <v>663</v>
      </c>
      <c r="D130" s="257"/>
      <c r="E130" s="257"/>
      <c r="F130" s="258" t="s">
        <v>656</v>
      </c>
      <c r="G130" s="257"/>
      <c r="H130" s="257" t="s">
        <v>664</v>
      </c>
      <c r="I130" s="257" t="s">
        <v>652</v>
      </c>
      <c r="J130" s="257">
        <v>15</v>
      </c>
      <c r="K130" s="279"/>
    </row>
    <row r="131" spans="2:11" s="1" customFormat="1" ht="15" customHeight="1">
      <c r="B131" s="276"/>
      <c r="C131" s="257" t="s">
        <v>665</v>
      </c>
      <c r="D131" s="257"/>
      <c r="E131" s="257"/>
      <c r="F131" s="258" t="s">
        <v>656</v>
      </c>
      <c r="G131" s="257"/>
      <c r="H131" s="257" t="s">
        <v>666</v>
      </c>
      <c r="I131" s="257" t="s">
        <v>652</v>
      </c>
      <c r="J131" s="257">
        <v>20</v>
      </c>
      <c r="K131" s="279"/>
    </row>
    <row r="132" spans="2:11" s="1" customFormat="1" ht="15" customHeight="1">
      <c r="B132" s="276"/>
      <c r="C132" s="257" t="s">
        <v>667</v>
      </c>
      <c r="D132" s="257"/>
      <c r="E132" s="257"/>
      <c r="F132" s="258" t="s">
        <v>656</v>
      </c>
      <c r="G132" s="257"/>
      <c r="H132" s="257" t="s">
        <v>668</v>
      </c>
      <c r="I132" s="257" t="s">
        <v>652</v>
      </c>
      <c r="J132" s="257">
        <v>20</v>
      </c>
      <c r="K132" s="279"/>
    </row>
    <row r="133" spans="2:11" s="1" customFormat="1" ht="15" customHeight="1">
      <c r="B133" s="276"/>
      <c r="C133" s="233" t="s">
        <v>655</v>
      </c>
      <c r="D133" s="233"/>
      <c r="E133" s="233"/>
      <c r="F133" s="254" t="s">
        <v>656</v>
      </c>
      <c r="G133" s="233"/>
      <c r="H133" s="233" t="s">
        <v>690</v>
      </c>
      <c r="I133" s="233" t="s">
        <v>652</v>
      </c>
      <c r="J133" s="233">
        <v>50</v>
      </c>
      <c r="K133" s="279"/>
    </row>
    <row r="134" spans="2:11" s="1" customFormat="1" ht="15" customHeight="1">
      <c r="B134" s="276"/>
      <c r="C134" s="233" t="s">
        <v>669</v>
      </c>
      <c r="D134" s="233"/>
      <c r="E134" s="233"/>
      <c r="F134" s="254" t="s">
        <v>656</v>
      </c>
      <c r="G134" s="233"/>
      <c r="H134" s="233" t="s">
        <v>690</v>
      </c>
      <c r="I134" s="233" t="s">
        <v>652</v>
      </c>
      <c r="J134" s="233">
        <v>50</v>
      </c>
      <c r="K134" s="279"/>
    </row>
    <row r="135" spans="2:11" s="1" customFormat="1" ht="15" customHeight="1">
      <c r="B135" s="276"/>
      <c r="C135" s="233" t="s">
        <v>675</v>
      </c>
      <c r="D135" s="233"/>
      <c r="E135" s="233"/>
      <c r="F135" s="254" t="s">
        <v>656</v>
      </c>
      <c r="G135" s="233"/>
      <c r="H135" s="233" t="s">
        <v>690</v>
      </c>
      <c r="I135" s="233" t="s">
        <v>652</v>
      </c>
      <c r="J135" s="233">
        <v>50</v>
      </c>
      <c r="K135" s="279"/>
    </row>
    <row r="136" spans="2:11" s="1" customFormat="1" ht="15" customHeight="1">
      <c r="B136" s="276"/>
      <c r="C136" s="233" t="s">
        <v>677</v>
      </c>
      <c r="D136" s="233"/>
      <c r="E136" s="233"/>
      <c r="F136" s="254" t="s">
        <v>656</v>
      </c>
      <c r="G136" s="233"/>
      <c r="H136" s="233" t="s">
        <v>690</v>
      </c>
      <c r="I136" s="233" t="s">
        <v>652</v>
      </c>
      <c r="J136" s="233">
        <v>50</v>
      </c>
      <c r="K136" s="279"/>
    </row>
    <row r="137" spans="2:11" s="1" customFormat="1" ht="15" customHeight="1">
      <c r="B137" s="276"/>
      <c r="C137" s="233" t="s">
        <v>678</v>
      </c>
      <c r="D137" s="233"/>
      <c r="E137" s="233"/>
      <c r="F137" s="254" t="s">
        <v>656</v>
      </c>
      <c r="G137" s="233"/>
      <c r="H137" s="233" t="s">
        <v>703</v>
      </c>
      <c r="I137" s="233" t="s">
        <v>652</v>
      </c>
      <c r="J137" s="233">
        <v>255</v>
      </c>
      <c r="K137" s="279"/>
    </row>
    <row r="138" spans="2:11" s="1" customFormat="1" ht="15" customHeight="1">
      <c r="B138" s="276"/>
      <c r="C138" s="233" t="s">
        <v>680</v>
      </c>
      <c r="D138" s="233"/>
      <c r="E138" s="233"/>
      <c r="F138" s="254" t="s">
        <v>650</v>
      </c>
      <c r="G138" s="233"/>
      <c r="H138" s="233" t="s">
        <v>704</v>
      </c>
      <c r="I138" s="233" t="s">
        <v>682</v>
      </c>
      <c r="J138" s="233"/>
      <c r="K138" s="279"/>
    </row>
    <row r="139" spans="2:11" s="1" customFormat="1" ht="15" customHeight="1">
      <c r="B139" s="276"/>
      <c r="C139" s="233" t="s">
        <v>683</v>
      </c>
      <c r="D139" s="233"/>
      <c r="E139" s="233"/>
      <c r="F139" s="254" t="s">
        <v>650</v>
      </c>
      <c r="G139" s="233"/>
      <c r="H139" s="233" t="s">
        <v>705</v>
      </c>
      <c r="I139" s="233" t="s">
        <v>685</v>
      </c>
      <c r="J139" s="233"/>
      <c r="K139" s="279"/>
    </row>
    <row r="140" spans="2:11" s="1" customFormat="1" ht="15" customHeight="1">
      <c r="B140" s="276"/>
      <c r="C140" s="233" t="s">
        <v>686</v>
      </c>
      <c r="D140" s="233"/>
      <c r="E140" s="233"/>
      <c r="F140" s="254" t="s">
        <v>650</v>
      </c>
      <c r="G140" s="233"/>
      <c r="H140" s="233" t="s">
        <v>686</v>
      </c>
      <c r="I140" s="233" t="s">
        <v>685</v>
      </c>
      <c r="J140" s="233"/>
      <c r="K140" s="279"/>
    </row>
    <row r="141" spans="2:11" s="1" customFormat="1" ht="15" customHeight="1">
      <c r="B141" s="276"/>
      <c r="C141" s="233" t="s">
        <v>37</v>
      </c>
      <c r="D141" s="233"/>
      <c r="E141" s="233"/>
      <c r="F141" s="254" t="s">
        <v>650</v>
      </c>
      <c r="G141" s="233"/>
      <c r="H141" s="233" t="s">
        <v>706</v>
      </c>
      <c r="I141" s="233" t="s">
        <v>685</v>
      </c>
      <c r="J141" s="233"/>
      <c r="K141" s="279"/>
    </row>
    <row r="142" spans="2:11" s="1" customFormat="1" ht="15" customHeight="1">
      <c r="B142" s="276"/>
      <c r="C142" s="233" t="s">
        <v>707</v>
      </c>
      <c r="D142" s="233"/>
      <c r="E142" s="233"/>
      <c r="F142" s="254" t="s">
        <v>650</v>
      </c>
      <c r="G142" s="233"/>
      <c r="H142" s="233" t="s">
        <v>708</v>
      </c>
      <c r="I142" s="233" t="s">
        <v>685</v>
      </c>
      <c r="J142" s="233"/>
      <c r="K142" s="279"/>
    </row>
    <row r="143" spans="2:11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pans="2:11" s="1" customFormat="1" ht="18.75" customHeight="1">
      <c r="B144" s="267"/>
      <c r="C144" s="267"/>
      <c r="D144" s="267"/>
      <c r="E144" s="267"/>
      <c r="F144" s="268"/>
      <c r="G144" s="267"/>
      <c r="H144" s="267"/>
      <c r="I144" s="267"/>
      <c r="J144" s="267"/>
      <c r="K144" s="267"/>
    </row>
    <row r="145" spans="2:11" s="1" customFormat="1" ht="18.75" customHeight="1">
      <c r="B145" s="240"/>
      <c r="C145" s="240"/>
      <c r="D145" s="240"/>
      <c r="E145" s="240"/>
      <c r="F145" s="240"/>
      <c r="G145" s="240"/>
      <c r="H145" s="240"/>
      <c r="I145" s="240"/>
      <c r="J145" s="240"/>
      <c r="K145" s="240"/>
    </row>
    <row r="146" spans="2:11" s="1" customFormat="1" ht="7.5" customHeight="1">
      <c r="B146" s="241"/>
      <c r="C146" s="242"/>
      <c r="D146" s="242"/>
      <c r="E146" s="242"/>
      <c r="F146" s="242"/>
      <c r="G146" s="242"/>
      <c r="H146" s="242"/>
      <c r="I146" s="242"/>
      <c r="J146" s="242"/>
      <c r="K146" s="243"/>
    </row>
    <row r="147" spans="2:11" s="1" customFormat="1" ht="45" customHeight="1">
      <c r="B147" s="244"/>
      <c r="C147" s="352" t="s">
        <v>709</v>
      </c>
      <c r="D147" s="352"/>
      <c r="E147" s="352"/>
      <c r="F147" s="352"/>
      <c r="G147" s="352"/>
      <c r="H147" s="352"/>
      <c r="I147" s="352"/>
      <c r="J147" s="352"/>
      <c r="K147" s="245"/>
    </row>
    <row r="148" spans="2:11" s="1" customFormat="1" ht="17.25" customHeight="1">
      <c r="B148" s="244"/>
      <c r="C148" s="246" t="s">
        <v>644</v>
      </c>
      <c r="D148" s="246"/>
      <c r="E148" s="246"/>
      <c r="F148" s="246" t="s">
        <v>645</v>
      </c>
      <c r="G148" s="247"/>
      <c r="H148" s="246" t="s">
        <v>53</v>
      </c>
      <c r="I148" s="246" t="s">
        <v>56</v>
      </c>
      <c r="J148" s="246" t="s">
        <v>646</v>
      </c>
      <c r="K148" s="245"/>
    </row>
    <row r="149" spans="2:11" s="1" customFormat="1" ht="17.25" customHeight="1">
      <c r="B149" s="244"/>
      <c r="C149" s="248" t="s">
        <v>647</v>
      </c>
      <c r="D149" s="248"/>
      <c r="E149" s="248"/>
      <c r="F149" s="249" t="s">
        <v>648</v>
      </c>
      <c r="G149" s="250"/>
      <c r="H149" s="248"/>
      <c r="I149" s="248"/>
      <c r="J149" s="248" t="s">
        <v>649</v>
      </c>
      <c r="K149" s="245"/>
    </row>
    <row r="150" spans="2:11" s="1" customFormat="1" ht="5.25" customHeight="1">
      <c r="B150" s="256"/>
      <c r="C150" s="251"/>
      <c r="D150" s="251"/>
      <c r="E150" s="251"/>
      <c r="F150" s="251"/>
      <c r="G150" s="252"/>
      <c r="H150" s="251"/>
      <c r="I150" s="251"/>
      <c r="J150" s="251"/>
      <c r="K150" s="279"/>
    </row>
    <row r="151" spans="2:11" s="1" customFormat="1" ht="15" customHeight="1">
      <c r="B151" s="256"/>
      <c r="C151" s="283" t="s">
        <v>653</v>
      </c>
      <c r="D151" s="233"/>
      <c r="E151" s="233"/>
      <c r="F151" s="284" t="s">
        <v>650</v>
      </c>
      <c r="G151" s="233"/>
      <c r="H151" s="283" t="s">
        <v>690</v>
      </c>
      <c r="I151" s="283" t="s">
        <v>652</v>
      </c>
      <c r="J151" s="283">
        <v>120</v>
      </c>
      <c r="K151" s="279"/>
    </row>
    <row r="152" spans="2:11" s="1" customFormat="1" ht="15" customHeight="1">
      <c r="B152" s="256"/>
      <c r="C152" s="283" t="s">
        <v>699</v>
      </c>
      <c r="D152" s="233"/>
      <c r="E152" s="233"/>
      <c r="F152" s="284" t="s">
        <v>650</v>
      </c>
      <c r="G152" s="233"/>
      <c r="H152" s="283" t="s">
        <v>710</v>
      </c>
      <c r="I152" s="283" t="s">
        <v>652</v>
      </c>
      <c r="J152" s="283" t="s">
        <v>701</v>
      </c>
      <c r="K152" s="279"/>
    </row>
    <row r="153" spans="2:11" s="1" customFormat="1" ht="15" customHeight="1">
      <c r="B153" s="256"/>
      <c r="C153" s="283" t="s">
        <v>598</v>
      </c>
      <c r="D153" s="233"/>
      <c r="E153" s="233"/>
      <c r="F153" s="284" t="s">
        <v>650</v>
      </c>
      <c r="G153" s="233"/>
      <c r="H153" s="283" t="s">
        <v>711</v>
      </c>
      <c r="I153" s="283" t="s">
        <v>652</v>
      </c>
      <c r="J153" s="283" t="s">
        <v>701</v>
      </c>
      <c r="K153" s="279"/>
    </row>
    <row r="154" spans="2:11" s="1" customFormat="1" ht="15" customHeight="1">
      <c r="B154" s="256"/>
      <c r="C154" s="283" t="s">
        <v>655</v>
      </c>
      <c r="D154" s="233"/>
      <c r="E154" s="233"/>
      <c r="F154" s="284" t="s">
        <v>656</v>
      </c>
      <c r="G154" s="233"/>
      <c r="H154" s="283" t="s">
        <v>690</v>
      </c>
      <c r="I154" s="283" t="s">
        <v>652</v>
      </c>
      <c r="J154" s="283">
        <v>50</v>
      </c>
      <c r="K154" s="279"/>
    </row>
    <row r="155" spans="2:11" s="1" customFormat="1" ht="15" customHeight="1">
      <c r="B155" s="256"/>
      <c r="C155" s="283" t="s">
        <v>658</v>
      </c>
      <c r="D155" s="233"/>
      <c r="E155" s="233"/>
      <c r="F155" s="284" t="s">
        <v>650</v>
      </c>
      <c r="G155" s="233"/>
      <c r="H155" s="283" t="s">
        <v>690</v>
      </c>
      <c r="I155" s="283" t="s">
        <v>660</v>
      </c>
      <c r="J155" s="283"/>
      <c r="K155" s="279"/>
    </row>
    <row r="156" spans="2:11" s="1" customFormat="1" ht="15" customHeight="1">
      <c r="B156" s="256"/>
      <c r="C156" s="283" t="s">
        <v>669</v>
      </c>
      <c r="D156" s="233"/>
      <c r="E156" s="233"/>
      <c r="F156" s="284" t="s">
        <v>656</v>
      </c>
      <c r="G156" s="233"/>
      <c r="H156" s="283" t="s">
        <v>690</v>
      </c>
      <c r="I156" s="283" t="s">
        <v>652</v>
      </c>
      <c r="J156" s="283">
        <v>50</v>
      </c>
      <c r="K156" s="279"/>
    </row>
    <row r="157" spans="2:11" s="1" customFormat="1" ht="15" customHeight="1">
      <c r="B157" s="256"/>
      <c r="C157" s="283" t="s">
        <v>677</v>
      </c>
      <c r="D157" s="233"/>
      <c r="E157" s="233"/>
      <c r="F157" s="284" t="s">
        <v>656</v>
      </c>
      <c r="G157" s="233"/>
      <c r="H157" s="283" t="s">
        <v>690</v>
      </c>
      <c r="I157" s="283" t="s">
        <v>652</v>
      </c>
      <c r="J157" s="283">
        <v>50</v>
      </c>
      <c r="K157" s="279"/>
    </row>
    <row r="158" spans="2:11" s="1" customFormat="1" ht="15" customHeight="1">
      <c r="B158" s="256"/>
      <c r="C158" s="283" t="s">
        <v>675</v>
      </c>
      <c r="D158" s="233"/>
      <c r="E158" s="233"/>
      <c r="F158" s="284" t="s">
        <v>656</v>
      </c>
      <c r="G158" s="233"/>
      <c r="H158" s="283" t="s">
        <v>690</v>
      </c>
      <c r="I158" s="283" t="s">
        <v>652</v>
      </c>
      <c r="J158" s="283">
        <v>50</v>
      </c>
      <c r="K158" s="279"/>
    </row>
    <row r="159" spans="2:11" s="1" customFormat="1" ht="15" customHeight="1">
      <c r="B159" s="256"/>
      <c r="C159" s="283" t="s">
        <v>90</v>
      </c>
      <c r="D159" s="233"/>
      <c r="E159" s="233"/>
      <c r="F159" s="284" t="s">
        <v>650</v>
      </c>
      <c r="G159" s="233"/>
      <c r="H159" s="283" t="s">
        <v>712</v>
      </c>
      <c r="I159" s="283" t="s">
        <v>652</v>
      </c>
      <c r="J159" s="283" t="s">
        <v>713</v>
      </c>
      <c r="K159" s="279"/>
    </row>
    <row r="160" spans="2:11" s="1" customFormat="1" ht="15" customHeight="1">
      <c r="B160" s="256"/>
      <c r="C160" s="283" t="s">
        <v>714</v>
      </c>
      <c r="D160" s="233"/>
      <c r="E160" s="233"/>
      <c r="F160" s="284" t="s">
        <v>650</v>
      </c>
      <c r="G160" s="233"/>
      <c r="H160" s="283" t="s">
        <v>715</v>
      </c>
      <c r="I160" s="283" t="s">
        <v>685</v>
      </c>
      <c r="J160" s="283"/>
      <c r="K160" s="279"/>
    </row>
    <row r="161" spans="2:11" s="1" customFormat="1" ht="15" customHeight="1">
      <c r="B161" s="285"/>
      <c r="C161" s="265"/>
      <c r="D161" s="265"/>
      <c r="E161" s="265"/>
      <c r="F161" s="265"/>
      <c r="G161" s="265"/>
      <c r="H161" s="265"/>
      <c r="I161" s="265"/>
      <c r="J161" s="265"/>
      <c r="K161" s="286"/>
    </row>
    <row r="162" spans="2:11" s="1" customFormat="1" ht="18.75" customHeight="1">
      <c r="B162" s="267"/>
      <c r="C162" s="277"/>
      <c r="D162" s="277"/>
      <c r="E162" s="277"/>
      <c r="F162" s="287"/>
      <c r="G162" s="277"/>
      <c r="H162" s="277"/>
      <c r="I162" s="277"/>
      <c r="J162" s="277"/>
      <c r="K162" s="267"/>
    </row>
    <row r="163" spans="2:11" s="1" customFormat="1" ht="18.75" customHeight="1">
      <c r="B163" s="240"/>
      <c r="C163" s="240"/>
      <c r="D163" s="240"/>
      <c r="E163" s="240"/>
      <c r="F163" s="240"/>
      <c r="G163" s="240"/>
      <c r="H163" s="240"/>
      <c r="I163" s="240"/>
      <c r="J163" s="240"/>
      <c r="K163" s="240"/>
    </row>
    <row r="164" spans="2:11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pans="2:11" s="1" customFormat="1" ht="45" customHeight="1">
      <c r="B165" s="225"/>
      <c r="C165" s="353" t="s">
        <v>716</v>
      </c>
      <c r="D165" s="353"/>
      <c r="E165" s="353"/>
      <c r="F165" s="353"/>
      <c r="G165" s="353"/>
      <c r="H165" s="353"/>
      <c r="I165" s="353"/>
      <c r="J165" s="353"/>
      <c r="K165" s="226"/>
    </row>
    <row r="166" spans="2:11" s="1" customFormat="1" ht="17.25" customHeight="1">
      <c r="B166" s="225"/>
      <c r="C166" s="246" t="s">
        <v>644</v>
      </c>
      <c r="D166" s="246"/>
      <c r="E166" s="246"/>
      <c r="F166" s="246" t="s">
        <v>645</v>
      </c>
      <c r="G166" s="288"/>
      <c r="H166" s="289" t="s">
        <v>53</v>
      </c>
      <c r="I166" s="289" t="s">
        <v>56</v>
      </c>
      <c r="J166" s="246" t="s">
        <v>646</v>
      </c>
      <c r="K166" s="226"/>
    </row>
    <row r="167" spans="2:11" s="1" customFormat="1" ht="17.25" customHeight="1">
      <c r="B167" s="227"/>
      <c r="C167" s="248" t="s">
        <v>647</v>
      </c>
      <c r="D167" s="248"/>
      <c r="E167" s="248"/>
      <c r="F167" s="249" t="s">
        <v>648</v>
      </c>
      <c r="G167" s="290"/>
      <c r="H167" s="291"/>
      <c r="I167" s="291"/>
      <c r="J167" s="248" t="s">
        <v>649</v>
      </c>
      <c r="K167" s="228"/>
    </row>
    <row r="168" spans="2:11" s="1" customFormat="1" ht="5.25" customHeight="1">
      <c r="B168" s="256"/>
      <c r="C168" s="251"/>
      <c r="D168" s="251"/>
      <c r="E168" s="251"/>
      <c r="F168" s="251"/>
      <c r="G168" s="252"/>
      <c r="H168" s="251"/>
      <c r="I168" s="251"/>
      <c r="J168" s="251"/>
      <c r="K168" s="279"/>
    </row>
    <row r="169" spans="2:11" s="1" customFormat="1" ht="15" customHeight="1">
      <c r="B169" s="256"/>
      <c r="C169" s="233" t="s">
        <v>653</v>
      </c>
      <c r="D169" s="233"/>
      <c r="E169" s="233"/>
      <c r="F169" s="254" t="s">
        <v>650</v>
      </c>
      <c r="G169" s="233"/>
      <c r="H169" s="233" t="s">
        <v>690</v>
      </c>
      <c r="I169" s="233" t="s">
        <v>652</v>
      </c>
      <c r="J169" s="233">
        <v>120</v>
      </c>
      <c r="K169" s="279"/>
    </row>
    <row r="170" spans="2:11" s="1" customFormat="1" ht="15" customHeight="1">
      <c r="B170" s="256"/>
      <c r="C170" s="233" t="s">
        <v>699</v>
      </c>
      <c r="D170" s="233"/>
      <c r="E170" s="233"/>
      <c r="F170" s="254" t="s">
        <v>650</v>
      </c>
      <c r="G170" s="233"/>
      <c r="H170" s="233" t="s">
        <v>700</v>
      </c>
      <c r="I170" s="233" t="s">
        <v>652</v>
      </c>
      <c r="J170" s="233" t="s">
        <v>701</v>
      </c>
      <c r="K170" s="279"/>
    </row>
    <row r="171" spans="2:11" s="1" customFormat="1" ht="15" customHeight="1">
      <c r="B171" s="256"/>
      <c r="C171" s="233" t="s">
        <v>598</v>
      </c>
      <c r="D171" s="233"/>
      <c r="E171" s="233"/>
      <c r="F171" s="254" t="s">
        <v>650</v>
      </c>
      <c r="G171" s="233"/>
      <c r="H171" s="233" t="s">
        <v>717</v>
      </c>
      <c r="I171" s="233" t="s">
        <v>652</v>
      </c>
      <c r="J171" s="233" t="s">
        <v>701</v>
      </c>
      <c r="K171" s="279"/>
    </row>
    <row r="172" spans="2:11" s="1" customFormat="1" ht="15" customHeight="1">
      <c r="B172" s="256"/>
      <c r="C172" s="233" t="s">
        <v>655</v>
      </c>
      <c r="D172" s="233"/>
      <c r="E172" s="233"/>
      <c r="F172" s="254" t="s">
        <v>656</v>
      </c>
      <c r="G172" s="233"/>
      <c r="H172" s="233" t="s">
        <v>717</v>
      </c>
      <c r="I172" s="233" t="s">
        <v>652</v>
      </c>
      <c r="J172" s="233">
        <v>50</v>
      </c>
      <c r="K172" s="279"/>
    </row>
    <row r="173" spans="2:11" s="1" customFormat="1" ht="15" customHeight="1">
      <c r="B173" s="256"/>
      <c r="C173" s="233" t="s">
        <v>658</v>
      </c>
      <c r="D173" s="233"/>
      <c r="E173" s="233"/>
      <c r="F173" s="254" t="s">
        <v>650</v>
      </c>
      <c r="G173" s="233"/>
      <c r="H173" s="233" t="s">
        <v>717</v>
      </c>
      <c r="I173" s="233" t="s">
        <v>660</v>
      </c>
      <c r="J173" s="233"/>
      <c r="K173" s="279"/>
    </row>
    <row r="174" spans="2:11" s="1" customFormat="1" ht="15" customHeight="1">
      <c r="B174" s="256"/>
      <c r="C174" s="233" t="s">
        <v>669</v>
      </c>
      <c r="D174" s="233"/>
      <c r="E174" s="233"/>
      <c r="F174" s="254" t="s">
        <v>656</v>
      </c>
      <c r="G174" s="233"/>
      <c r="H174" s="233" t="s">
        <v>717</v>
      </c>
      <c r="I174" s="233" t="s">
        <v>652</v>
      </c>
      <c r="J174" s="233">
        <v>50</v>
      </c>
      <c r="K174" s="279"/>
    </row>
    <row r="175" spans="2:11" s="1" customFormat="1" ht="15" customHeight="1">
      <c r="B175" s="256"/>
      <c r="C175" s="233" t="s">
        <v>677</v>
      </c>
      <c r="D175" s="233"/>
      <c r="E175" s="233"/>
      <c r="F175" s="254" t="s">
        <v>656</v>
      </c>
      <c r="G175" s="233"/>
      <c r="H175" s="233" t="s">
        <v>717</v>
      </c>
      <c r="I175" s="233" t="s">
        <v>652</v>
      </c>
      <c r="J175" s="233">
        <v>50</v>
      </c>
      <c r="K175" s="279"/>
    </row>
    <row r="176" spans="2:11" s="1" customFormat="1" ht="15" customHeight="1">
      <c r="B176" s="256"/>
      <c r="C176" s="233" t="s">
        <v>675</v>
      </c>
      <c r="D176" s="233"/>
      <c r="E176" s="233"/>
      <c r="F176" s="254" t="s">
        <v>656</v>
      </c>
      <c r="G176" s="233"/>
      <c r="H176" s="233" t="s">
        <v>717</v>
      </c>
      <c r="I176" s="233" t="s">
        <v>652</v>
      </c>
      <c r="J176" s="233">
        <v>50</v>
      </c>
      <c r="K176" s="279"/>
    </row>
    <row r="177" spans="2:11" s="1" customFormat="1" ht="15" customHeight="1">
      <c r="B177" s="256"/>
      <c r="C177" s="233" t="s">
        <v>105</v>
      </c>
      <c r="D177" s="233"/>
      <c r="E177" s="233"/>
      <c r="F177" s="254" t="s">
        <v>650</v>
      </c>
      <c r="G177" s="233"/>
      <c r="H177" s="233" t="s">
        <v>718</v>
      </c>
      <c r="I177" s="233" t="s">
        <v>719</v>
      </c>
      <c r="J177" s="233"/>
      <c r="K177" s="279"/>
    </row>
    <row r="178" spans="2:11" s="1" customFormat="1" ht="15" customHeight="1">
      <c r="B178" s="256"/>
      <c r="C178" s="233" t="s">
        <v>56</v>
      </c>
      <c r="D178" s="233"/>
      <c r="E178" s="233"/>
      <c r="F178" s="254" t="s">
        <v>650</v>
      </c>
      <c r="G178" s="233"/>
      <c r="H178" s="233" t="s">
        <v>720</v>
      </c>
      <c r="I178" s="233" t="s">
        <v>721</v>
      </c>
      <c r="J178" s="233">
        <v>1</v>
      </c>
      <c r="K178" s="279"/>
    </row>
    <row r="179" spans="2:11" s="1" customFormat="1" ht="15" customHeight="1">
      <c r="B179" s="256"/>
      <c r="C179" s="233" t="s">
        <v>52</v>
      </c>
      <c r="D179" s="233"/>
      <c r="E179" s="233"/>
      <c r="F179" s="254" t="s">
        <v>650</v>
      </c>
      <c r="G179" s="233"/>
      <c r="H179" s="233" t="s">
        <v>722</v>
      </c>
      <c r="I179" s="233" t="s">
        <v>652</v>
      </c>
      <c r="J179" s="233">
        <v>20</v>
      </c>
      <c r="K179" s="279"/>
    </row>
    <row r="180" spans="2:11" s="1" customFormat="1" ht="15" customHeight="1">
      <c r="B180" s="256"/>
      <c r="C180" s="233" t="s">
        <v>53</v>
      </c>
      <c r="D180" s="233"/>
      <c r="E180" s="233"/>
      <c r="F180" s="254" t="s">
        <v>650</v>
      </c>
      <c r="G180" s="233"/>
      <c r="H180" s="233" t="s">
        <v>723</v>
      </c>
      <c r="I180" s="233" t="s">
        <v>652</v>
      </c>
      <c r="J180" s="233">
        <v>255</v>
      </c>
      <c r="K180" s="279"/>
    </row>
    <row r="181" spans="2:11" s="1" customFormat="1" ht="15" customHeight="1">
      <c r="B181" s="256"/>
      <c r="C181" s="233" t="s">
        <v>106</v>
      </c>
      <c r="D181" s="233"/>
      <c r="E181" s="233"/>
      <c r="F181" s="254" t="s">
        <v>650</v>
      </c>
      <c r="G181" s="233"/>
      <c r="H181" s="233" t="s">
        <v>614</v>
      </c>
      <c r="I181" s="233" t="s">
        <v>652</v>
      </c>
      <c r="J181" s="233">
        <v>10</v>
      </c>
      <c r="K181" s="279"/>
    </row>
    <row r="182" spans="2:11" s="1" customFormat="1" ht="15" customHeight="1">
      <c r="B182" s="256"/>
      <c r="C182" s="233" t="s">
        <v>107</v>
      </c>
      <c r="D182" s="233"/>
      <c r="E182" s="233"/>
      <c r="F182" s="254" t="s">
        <v>650</v>
      </c>
      <c r="G182" s="233"/>
      <c r="H182" s="233" t="s">
        <v>724</v>
      </c>
      <c r="I182" s="233" t="s">
        <v>685</v>
      </c>
      <c r="J182" s="233"/>
      <c r="K182" s="279"/>
    </row>
    <row r="183" spans="2:11" s="1" customFormat="1" ht="15" customHeight="1">
      <c r="B183" s="256"/>
      <c r="C183" s="233" t="s">
        <v>725</v>
      </c>
      <c r="D183" s="233"/>
      <c r="E183" s="233"/>
      <c r="F183" s="254" t="s">
        <v>650</v>
      </c>
      <c r="G183" s="233"/>
      <c r="H183" s="233" t="s">
        <v>726</v>
      </c>
      <c r="I183" s="233" t="s">
        <v>685</v>
      </c>
      <c r="J183" s="233"/>
      <c r="K183" s="279"/>
    </row>
    <row r="184" spans="2:11" s="1" customFormat="1" ht="15" customHeight="1">
      <c r="B184" s="256"/>
      <c r="C184" s="233" t="s">
        <v>714</v>
      </c>
      <c r="D184" s="233"/>
      <c r="E184" s="233"/>
      <c r="F184" s="254" t="s">
        <v>650</v>
      </c>
      <c r="G184" s="233"/>
      <c r="H184" s="233" t="s">
        <v>727</v>
      </c>
      <c r="I184" s="233" t="s">
        <v>685</v>
      </c>
      <c r="J184" s="233"/>
      <c r="K184" s="279"/>
    </row>
    <row r="185" spans="2:11" s="1" customFormat="1" ht="15" customHeight="1">
      <c r="B185" s="256"/>
      <c r="C185" s="233" t="s">
        <v>109</v>
      </c>
      <c r="D185" s="233"/>
      <c r="E185" s="233"/>
      <c r="F185" s="254" t="s">
        <v>656</v>
      </c>
      <c r="G185" s="233"/>
      <c r="H185" s="233" t="s">
        <v>728</v>
      </c>
      <c r="I185" s="233" t="s">
        <v>652</v>
      </c>
      <c r="J185" s="233">
        <v>50</v>
      </c>
      <c r="K185" s="279"/>
    </row>
    <row r="186" spans="2:11" s="1" customFormat="1" ht="15" customHeight="1">
      <c r="B186" s="256"/>
      <c r="C186" s="233" t="s">
        <v>729</v>
      </c>
      <c r="D186" s="233"/>
      <c r="E186" s="233"/>
      <c r="F186" s="254" t="s">
        <v>656</v>
      </c>
      <c r="G186" s="233"/>
      <c r="H186" s="233" t="s">
        <v>730</v>
      </c>
      <c r="I186" s="233" t="s">
        <v>731</v>
      </c>
      <c r="J186" s="233"/>
      <c r="K186" s="279"/>
    </row>
    <row r="187" spans="2:11" s="1" customFormat="1" ht="15" customHeight="1">
      <c r="B187" s="256"/>
      <c r="C187" s="233" t="s">
        <v>732</v>
      </c>
      <c r="D187" s="233"/>
      <c r="E187" s="233"/>
      <c r="F187" s="254" t="s">
        <v>656</v>
      </c>
      <c r="G187" s="233"/>
      <c r="H187" s="233" t="s">
        <v>733</v>
      </c>
      <c r="I187" s="233" t="s">
        <v>731</v>
      </c>
      <c r="J187" s="233"/>
      <c r="K187" s="279"/>
    </row>
    <row r="188" spans="2:11" s="1" customFormat="1" ht="15" customHeight="1">
      <c r="B188" s="256"/>
      <c r="C188" s="233" t="s">
        <v>734</v>
      </c>
      <c r="D188" s="233"/>
      <c r="E188" s="233"/>
      <c r="F188" s="254" t="s">
        <v>656</v>
      </c>
      <c r="G188" s="233"/>
      <c r="H188" s="233" t="s">
        <v>735</v>
      </c>
      <c r="I188" s="233" t="s">
        <v>731</v>
      </c>
      <c r="J188" s="233"/>
      <c r="K188" s="279"/>
    </row>
    <row r="189" spans="2:11" s="1" customFormat="1" ht="15" customHeight="1">
      <c r="B189" s="256"/>
      <c r="C189" s="292" t="s">
        <v>736</v>
      </c>
      <c r="D189" s="233"/>
      <c r="E189" s="233"/>
      <c r="F189" s="254" t="s">
        <v>656</v>
      </c>
      <c r="G189" s="233"/>
      <c r="H189" s="233" t="s">
        <v>737</v>
      </c>
      <c r="I189" s="233" t="s">
        <v>738</v>
      </c>
      <c r="J189" s="293" t="s">
        <v>739</v>
      </c>
      <c r="K189" s="279"/>
    </row>
    <row r="190" spans="2:11" s="1" customFormat="1" ht="15" customHeight="1">
      <c r="B190" s="256"/>
      <c r="C190" s="292" t="s">
        <v>41</v>
      </c>
      <c r="D190" s="233"/>
      <c r="E190" s="233"/>
      <c r="F190" s="254" t="s">
        <v>650</v>
      </c>
      <c r="G190" s="233"/>
      <c r="H190" s="230" t="s">
        <v>740</v>
      </c>
      <c r="I190" s="233" t="s">
        <v>741</v>
      </c>
      <c r="J190" s="233"/>
      <c r="K190" s="279"/>
    </row>
    <row r="191" spans="2:11" s="1" customFormat="1" ht="15" customHeight="1">
      <c r="B191" s="256"/>
      <c r="C191" s="292" t="s">
        <v>742</v>
      </c>
      <c r="D191" s="233"/>
      <c r="E191" s="233"/>
      <c r="F191" s="254" t="s">
        <v>650</v>
      </c>
      <c r="G191" s="233"/>
      <c r="H191" s="233" t="s">
        <v>743</v>
      </c>
      <c r="I191" s="233" t="s">
        <v>685</v>
      </c>
      <c r="J191" s="233"/>
      <c r="K191" s="279"/>
    </row>
    <row r="192" spans="2:11" s="1" customFormat="1" ht="15" customHeight="1">
      <c r="B192" s="256"/>
      <c r="C192" s="292" t="s">
        <v>744</v>
      </c>
      <c r="D192" s="233"/>
      <c r="E192" s="233"/>
      <c r="F192" s="254" t="s">
        <v>650</v>
      </c>
      <c r="G192" s="233"/>
      <c r="H192" s="233" t="s">
        <v>745</v>
      </c>
      <c r="I192" s="233" t="s">
        <v>685</v>
      </c>
      <c r="J192" s="233"/>
      <c r="K192" s="279"/>
    </row>
    <row r="193" spans="2:11" s="1" customFormat="1" ht="15" customHeight="1">
      <c r="B193" s="256"/>
      <c r="C193" s="292" t="s">
        <v>746</v>
      </c>
      <c r="D193" s="233"/>
      <c r="E193" s="233"/>
      <c r="F193" s="254" t="s">
        <v>656</v>
      </c>
      <c r="G193" s="233"/>
      <c r="H193" s="233" t="s">
        <v>747</v>
      </c>
      <c r="I193" s="233" t="s">
        <v>685</v>
      </c>
      <c r="J193" s="233"/>
      <c r="K193" s="279"/>
    </row>
    <row r="194" spans="2:11" s="1" customFormat="1" ht="15" customHeight="1">
      <c r="B194" s="285"/>
      <c r="C194" s="294"/>
      <c r="D194" s="265"/>
      <c r="E194" s="265"/>
      <c r="F194" s="265"/>
      <c r="G194" s="265"/>
      <c r="H194" s="265"/>
      <c r="I194" s="265"/>
      <c r="J194" s="265"/>
      <c r="K194" s="286"/>
    </row>
    <row r="195" spans="2:11" s="1" customFormat="1" ht="18.75" customHeight="1">
      <c r="B195" s="267"/>
      <c r="C195" s="277"/>
      <c r="D195" s="277"/>
      <c r="E195" s="277"/>
      <c r="F195" s="287"/>
      <c r="G195" s="277"/>
      <c r="H195" s="277"/>
      <c r="I195" s="277"/>
      <c r="J195" s="277"/>
      <c r="K195" s="267"/>
    </row>
    <row r="196" spans="2:11" s="1" customFormat="1" ht="18.75" customHeight="1">
      <c r="B196" s="267"/>
      <c r="C196" s="277"/>
      <c r="D196" s="277"/>
      <c r="E196" s="277"/>
      <c r="F196" s="287"/>
      <c r="G196" s="277"/>
      <c r="H196" s="277"/>
      <c r="I196" s="277"/>
      <c r="J196" s="277"/>
      <c r="K196" s="267"/>
    </row>
    <row r="197" spans="2:11" s="1" customFormat="1" ht="18.75" customHeight="1">
      <c r="B197" s="240"/>
      <c r="C197" s="240"/>
      <c r="D197" s="240"/>
      <c r="E197" s="240"/>
      <c r="F197" s="240"/>
      <c r="G197" s="240"/>
      <c r="H197" s="240"/>
      <c r="I197" s="240"/>
      <c r="J197" s="240"/>
      <c r="K197" s="240"/>
    </row>
    <row r="198" spans="2:11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pans="2:11" s="1" customFormat="1" ht="21">
      <c r="B199" s="225"/>
      <c r="C199" s="353" t="s">
        <v>748</v>
      </c>
      <c r="D199" s="353"/>
      <c r="E199" s="353"/>
      <c r="F199" s="353"/>
      <c r="G199" s="353"/>
      <c r="H199" s="353"/>
      <c r="I199" s="353"/>
      <c r="J199" s="353"/>
      <c r="K199" s="226"/>
    </row>
    <row r="200" spans="2:11" s="1" customFormat="1" ht="25.5" customHeight="1">
      <c r="B200" s="225"/>
      <c r="C200" s="295" t="s">
        <v>749</v>
      </c>
      <c r="D200" s="295"/>
      <c r="E200" s="295"/>
      <c r="F200" s="295" t="s">
        <v>750</v>
      </c>
      <c r="G200" s="296"/>
      <c r="H200" s="354" t="s">
        <v>751</v>
      </c>
      <c r="I200" s="354"/>
      <c r="J200" s="354"/>
      <c r="K200" s="226"/>
    </row>
    <row r="201" spans="2:11" s="1" customFormat="1" ht="5.25" customHeight="1">
      <c r="B201" s="256"/>
      <c r="C201" s="251"/>
      <c r="D201" s="251"/>
      <c r="E201" s="251"/>
      <c r="F201" s="251"/>
      <c r="G201" s="277"/>
      <c r="H201" s="251"/>
      <c r="I201" s="251"/>
      <c r="J201" s="251"/>
      <c r="K201" s="279"/>
    </row>
    <row r="202" spans="2:11" s="1" customFormat="1" ht="15" customHeight="1">
      <c r="B202" s="256"/>
      <c r="C202" s="233" t="s">
        <v>741</v>
      </c>
      <c r="D202" s="233"/>
      <c r="E202" s="233"/>
      <c r="F202" s="254" t="s">
        <v>42</v>
      </c>
      <c r="G202" s="233"/>
      <c r="H202" s="355" t="s">
        <v>752</v>
      </c>
      <c r="I202" s="355"/>
      <c r="J202" s="355"/>
      <c r="K202" s="279"/>
    </row>
    <row r="203" spans="2:11" s="1" customFormat="1" ht="15" customHeight="1">
      <c r="B203" s="256"/>
      <c r="C203" s="233"/>
      <c r="D203" s="233"/>
      <c r="E203" s="233"/>
      <c r="F203" s="254" t="s">
        <v>43</v>
      </c>
      <c r="G203" s="233"/>
      <c r="H203" s="355" t="s">
        <v>753</v>
      </c>
      <c r="I203" s="355"/>
      <c r="J203" s="355"/>
      <c r="K203" s="279"/>
    </row>
    <row r="204" spans="2:11" s="1" customFormat="1" ht="15" customHeight="1">
      <c r="B204" s="256"/>
      <c r="C204" s="233"/>
      <c r="D204" s="233"/>
      <c r="E204" s="233"/>
      <c r="F204" s="254" t="s">
        <v>46</v>
      </c>
      <c r="G204" s="233"/>
      <c r="H204" s="355" t="s">
        <v>754</v>
      </c>
      <c r="I204" s="355"/>
      <c r="J204" s="355"/>
      <c r="K204" s="279"/>
    </row>
    <row r="205" spans="2:11" s="1" customFormat="1" ht="15" customHeight="1">
      <c r="B205" s="256"/>
      <c r="C205" s="233"/>
      <c r="D205" s="233"/>
      <c r="E205" s="233"/>
      <c r="F205" s="254" t="s">
        <v>44</v>
      </c>
      <c r="G205" s="233"/>
      <c r="H205" s="355" t="s">
        <v>755</v>
      </c>
      <c r="I205" s="355"/>
      <c r="J205" s="355"/>
      <c r="K205" s="279"/>
    </row>
    <row r="206" spans="2:11" s="1" customFormat="1" ht="15" customHeight="1">
      <c r="B206" s="256"/>
      <c r="C206" s="233"/>
      <c r="D206" s="233"/>
      <c r="E206" s="233"/>
      <c r="F206" s="254" t="s">
        <v>45</v>
      </c>
      <c r="G206" s="233"/>
      <c r="H206" s="355" t="s">
        <v>756</v>
      </c>
      <c r="I206" s="355"/>
      <c r="J206" s="355"/>
      <c r="K206" s="279"/>
    </row>
    <row r="207" spans="2:11" s="1" customFormat="1" ht="15" customHeight="1">
      <c r="B207" s="256"/>
      <c r="C207" s="233"/>
      <c r="D207" s="233"/>
      <c r="E207" s="233"/>
      <c r="F207" s="254"/>
      <c r="G207" s="233"/>
      <c r="H207" s="233"/>
      <c r="I207" s="233"/>
      <c r="J207" s="233"/>
      <c r="K207" s="279"/>
    </row>
    <row r="208" spans="2:11" s="1" customFormat="1" ht="15" customHeight="1">
      <c r="B208" s="256"/>
      <c r="C208" s="233" t="s">
        <v>697</v>
      </c>
      <c r="D208" s="233"/>
      <c r="E208" s="233"/>
      <c r="F208" s="254" t="s">
        <v>78</v>
      </c>
      <c r="G208" s="233"/>
      <c r="H208" s="355" t="s">
        <v>757</v>
      </c>
      <c r="I208" s="355"/>
      <c r="J208" s="355"/>
      <c r="K208" s="279"/>
    </row>
    <row r="209" spans="2:11" s="1" customFormat="1" ht="15" customHeight="1">
      <c r="B209" s="256"/>
      <c r="C209" s="233"/>
      <c r="D209" s="233"/>
      <c r="E209" s="233"/>
      <c r="F209" s="254" t="s">
        <v>594</v>
      </c>
      <c r="G209" s="233"/>
      <c r="H209" s="355" t="s">
        <v>595</v>
      </c>
      <c r="I209" s="355"/>
      <c r="J209" s="355"/>
      <c r="K209" s="279"/>
    </row>
    <row r="210" spans="2:11" s="1" customFormat="1" ht="15" customHeight="1">
      <c r="B210" s="256"/>
      <c r="C210" s="233"/>
      <c r="D210" s="233"/>
      <c r="E210" s="233"/>
      <c r="F210" s="254" t="s">
        <v>592</v>
      </c>
      <c r="G210" s="233"/>
      <c r="H210" s="355" t="s">
        <v>758</v>
      </c>
      <c r="I210" s="355"/>
      <c r="J210" s="355"/>
      <c r="K210" s="279"/>
    </row>
    <row r="211" spans="2:11" s="1" customFormat="1" ht="15" customHeight="1">
      <c r="B211" s="297"/>
      <c r="C211" s="233"/>
      <c r="D211" s="233"/>
      <c r="E211" s="233"/>
      <c r="F211" s="254" t="s">
        <v>83</v>
      </c>
      <c r="G211" s="292"/>
      <c r="H211" s="356" t="s">
        <v>84</v>
      </c>
      <c r="I211" s="356"/>
      <c r="J211" s="356"/>
      <c r="K211" s="298"/>
    </row>
    <row r="212" spans="2:11" s="1" customFormat="1" ht="15" customHeight="1">
      <c r="B212" s="297"/>
      <c r="C212" s="233"/>
      <c r="D212" s="233"/>
      <c r="E212" s="233"/>
      <c r="F212" s="254" t="s">
        <v>596</v>
      </c>
      <c r="G212" s="292"/>
      <c r="H212" s="356" t="s">
        <v>541</v>
      </c>
      <c r="I212" s="356"/>
      <c r="J212" s="356"/>
      <c r="K212" s="298"/>
    </row>
    <row r="213" spans="2:11" s="1" customFormat="1" ht="15" customHeight="1">
      <c r="B213" s="297"/>
      <c r="C213" s="233"/>
      <c r="D213" s="233"/>
      <c r="E213" s="233"/>
      <c r="F213" s="254"/>
      <c r="G213" s="292"/>
      <c r="H213" s="283"/>
      <c r="I213" s="283"/>
      <c r="J213" s="283"/>
      <c r="K213" s="298"/>
    </row>
    <row r="214" spans="2:11" s="1" customFormat="1" ht="15" customHeight="1">
      <c r="B214" s="297"/>
      <c r="C214" s="233" t="s">
        <v>721</v>
      </c>
      <c r="D214" s="233"/>
      <c r="E214" s="233"/>
      <c r="F214" s="254">
        <v>1</v>
      </c>
      <c r="G214" s="292"/>
      <c r="H214" s="356" t="s">
        <v>759</v>
      </c>
      <c r="I214" s="356"/>
      <c r="J214" s="356"/>
      <c r="K214" s="298"/>
    </row>
    <row r="215" spans="2:11" s="1" customFormat="1" ht="15" customHeight="1">
      <c r="B215" s="297"/>
      <c r="C215" s="233"/>
      <c r="D215" s="233"/>
      <c r="E215" s="233"/>
      <c r="F215" s="254">
        <v>2</v>
      </c>
      <c r="G215" s="292"/>
      <c r="H215" s="356" t="s">
        <v>760</v>
      </c>
      <c r="I215" s="356"/>
      <c r="J215" s="356"/>
      <c r="K215" s="298"/>
    </row>
    <row r="216" spans="2:11" s="1" customFormat="1" ht="15" customHeight="1">
      <c r="B216" s="297"/>
      <c r="C216" s="233"/>
      <c r="D216" s="233"/>
      <c r="E216" s="233"/>
      <c r="F216" s="254">
        <v>3</v>
      </c>
      <c r="G216" s="292"/>
      <c r="H216" s="356" t="s">
        <v>761</v>
      </c>
      <c r="I216" s="356"/>
      <c r="J216" s="356"/>
      <c r="K216" s="298"/>
    </row>
    <row r="217" spans="2:11" s="1" customFormat="1" ht="15" customHeight="1">
      <c r="B217" s="297"/>
      <c r="C217" s="233"/>
      <c r="D217" s="233"/>
      <c r="E217" s="233"/>
      <c r="F217" s="254">
        <v>4</v>
      </c>
      <c r="G217" s="292"/>
      <c r="H217" s="356" t="s">
        <v>762</v>
      </c>
      <c r="I217" s="356"/>
      <c r="J217" s="356"/>
      <c r="K217" s="298"/>
    </row>
    <row r="218" spans="2:11" s="1" customFormat="1" ht="12.75" customHeight="1">
      <c r="B218" s="299"/>
      <c r="C218" s="300"/>
      <c r="D218" s="300"/>
      <c r="E218" s="300"/>
      <c r="F218" s="300"/>
      <c r="G218" s="300"/>
      <c r="H218" s="300"/>
      <c r="I218" s="300"/>
      <c r="J218" s="300"/>
      <c r="K218" s="30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557ad2b77acf0ec8cfa59355ea9db54f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75cb6a0d6f973e12d6e96e33c3bd3911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C140D6-E252-41CA-AC08-265ADB1821C8}"/>
</file>

<file path=customXml/itemProps2.xml><?xml version="1.0" encoding="utf-8"?>
<ds:datastoreItem xmlns:ds="http://schemas.openxmlformats.org/officeDocument/2006/customXml" ds:itemID="{EC572C21-8414-41A6-9A05-29FB9D379D37}"/>
</file>

<file path=customXml/itemProps3.xml><?xml version="1.0" encoding="utf-8"?>
<ds:datastoreItem xmlns:ds="http://schemas.openxmlformats.org/officeDocument/2006/customXml" ds:itemID="{9FBAE7B8-D2ED-46C3-8DB3-B35B0FE782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Polní cesta Komu...</vt:lpstr>
      <vt:lpstr>VON - Vedlejší a ostatní ...</vt:lpstr>
      <vt:lpstr>Pokyny pro vyplnění</vt:lpstr>
      <vt:lpstr>'Rekapitulace stavby'!Názvy_tisku</vt:lpstr>
      <vt:lpstr>'SO-101 - Polní cesta Komu...'!Názvy_tisku</vt:lpstr>
      <vt:lpstr>'VON - Vedlejší a ostatní ...'!Názvy_tisku</vt:lpstr>
      <vt:lpstr>'Pokyny pro vyplnění'!Oblast_tisku</vt:lpstr>
      <vt:lpstr>'Rekapitulace stavby'!Oblast_tisku</vt:lpstr>
      <vt:lpstr>'SO-101 - Polní cesta Komu...'!Oblast_tisku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2023-01-25T07:00:37Z</dcterms:created>
  <dcterms:modified xsi:type="dcterms:W3CDTF">2023-01-25T07:01:37Z</dcterms:modified>
</cp:coreProperties>
</file>